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SF0045144.SSFL\Downloads\Fw_ EMI misappropriation TamkuhiRaj_UP3873\"/>
    </mc:Choice>
  </mc:AlternateContent>
  <xr:revisionPtr revIDLastSave="0" documentId="13_ncr:1_{D4775548-6A27-42B2-9956-31F7846A802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<sst xmlns="http://schemas.openxmlformats.org/spreadsheetml/2006/main" count="337" uniqueCount="291">
  <si>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</si>
  <si>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</si>
  <si>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</si>
  <si>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</si>
  <si>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</si>
  <si>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</si>
  <si>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</si>
  <si>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</si>
  <si>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</si>
  <si>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</si>
  <si>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</si>
  <si>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</si>
  <si>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</si>
  <si>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</si>
  <si>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</si>
  <si>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</si>
  <si>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</si>
  <si>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</si>
  <si>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</si>
  <si>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</si>
  <si>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</si>
  <si>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</si>
  <si>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</si>
  <si>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</si>
  <si>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</si>
  <si>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</si>
  <si>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</si>
  <si>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</si>
  <si>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</si>
  <si>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</si>
  <si>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</si>
  <si>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</si>
  <si>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</si>
  <si>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</si>
  <si>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</si>
  <si>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</si>
  <si>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</si>
  <si>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</si>
  <si>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</si>
  <si>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</si>
  <si>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</si>
  <si>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</si>
  <si>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</si>
  <si>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</si>
  <si>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</si>
  <si>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</si>
  <si>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</si>
  <si>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</si>
  <si>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</si>
  <si>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</si>
  <si>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</si>
  <si>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</si>
  <si>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</si>
  <si>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</si>
  <si>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</si>
  <si>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</si>
  <si>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</si>
  <si>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</si>
  <si>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</si>
  <si>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</si>
  <si>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</si>
  <si>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</si>
  <si>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</si>
  <si>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</si>
  <si>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</si>
  <si>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</si>
  <si>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</si>
  <si>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</si>
  <si>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</si>
  <si>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</si>
  <si>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</si>
  <si>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</si>
  <si>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</si>
  <si>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</si>
  <si>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</si>
  <si>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</si>
  <si>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</si>
  <si>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</si>
  <si>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</si>
  <si>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</si>
  <si>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</si>
  <si>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</si>
  <si>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</si>
  <si>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</si>
  <si>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</si>
  <si>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</si>
  <si>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</si>
  <si>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</si>
  <si>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</si>
  <si>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</si>
  <si>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</si>
  <si>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</si>
  <si>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</si>
  <si>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</si>
  <si>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</si>
  <si>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</si>
  <si>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</si>
  <si>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</si>
  <si>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</si>
  <si>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</si>
  <si>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</si>
  <si>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</si>
  <si>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</si>
  <si>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</si>
  <si>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</si>
  <si>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</si>
  <si>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</si>
  <si>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</si>
  <si>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</si>
  <si>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</si>
  <si>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</si>
  <si>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</si>
  <si>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</si>
  <si>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</si>
  <si>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</si>
  <si>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</si>
  <si>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</si>
  <si>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</si>
  <si>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</si>
  <si>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</si>
  <si>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</si>
  <si>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</si>
  <si>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</si>
  <si>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</si>
  <si>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</si>
  <si>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</si>
  <si>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</si>
  <si>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</si>
  <si>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</si>
  <si>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</si>
  <si>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</si>
  <si>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</si>
  <si>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</si>
  <si>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</si>
  <si>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</si>
  <si>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</si>
  <si>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</si>
  <si>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</si>
  <si>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</si>
  <si>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</si>
  <si>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</si>
  <si>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</si>
  <si>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</si>
  <si>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</si>
  <si>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</si>
  <si>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</si>
  <si>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</si>
  <si>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</si>
  <si>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</si>
  <si>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</si>
  <si>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</si>
  <si>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</si>
  <si>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</si>
  <si>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</si>
  <si>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</si>
  <si>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</si>
  <si>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</si>
  <si>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</si>
  <si>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</si>
  <si>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</si>
  <si>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</si>
  <si>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</si>
  <si>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</si>
  <si>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</si>
  <si>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</si>
  <si>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</si>
  <si>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</si>
  <si>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</si>
  <si>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</si>
  <si>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</si>
  <si>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</si>
  <si>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</si>
  <si>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</si>
  <si>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</si>
  <si>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</si>
  <si>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</si>
  <si>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</si>
  <si>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</si>
  <si>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</si>
  <si>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</si>
  <si>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</si>
  <si>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</si>
  <si>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</si>
  <si>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</si>
  <si>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</si>
  <si>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</si>
  <si>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</si>
  <si>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</si>
  <si>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</si>
  <si>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</si>
  <si>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</si>
  <si>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</si>
  <si>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</si>
  <si>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</si>
  <si>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</si>
  <si>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</si>
  <si>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</si>
  <si>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</si>
  <si>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</si>
  <si>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</si>
  <si>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</si>
  <si>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</si>
  <si>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</si>
  <si>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</si>
  <si>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</si>
  <si>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</si>
  <si>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</si>
  <si>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</si>
  <si>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</si>
  <si>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</si>
  <si>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</si>
  <si>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</si>
  <si>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</si>
  <si>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</si>
  <si>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</si>
  <si>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</si>
  <si>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</si>
  <si>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</si>
  <si>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</si>
  <si>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</si>
  <si>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</si>
  <si>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</si>
  <si>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</si>
  <si>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</si>
  <si>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</si>
  <si>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</si>
  <si>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</si>
  <si>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</si>
  <si>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</si>
  <si>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</si>
  <si>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</si>
  <si>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</si>
  <si>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</si>
  <si>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</si>
  <si>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</si>
  <si>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</si>
  <si>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</si>
  <si>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</si>
  <si>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</si>
  <si>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</si>
  <si>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</si>
  <si>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</si>
  <si>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</si>
  <si>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</si>
  <si>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</si>
  <si>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 Action Taken</t>
  </si>
  <si>
    <t>Reporting Time : 5:31 PM</t>
  </si>
  <si>
    <t>North</t>
  </si>
  <si>
    <t>Uttar Pradesh</t>
  </si>
  <si>
    <t>HINDU</t>
  </si>
  <si>
    <t>Agriculture &amp; Farming</t>
  </si>
  <si>
    <t>Chetana</t>
  </si>
  <si>
    <t>1</t>
  </si>
  <si>
    <t>&gt; 2 to 4 Years</t>
  </si>
  <si>
    <t>OBC</t>
  </si>
  <si>
    <t>Open</t>
  </si>
  <si>
    <t>Gorakhpur</t>
  </si>
  <si>
    <t>Kushinagar</t>
  </si>
  <si>
    <t>Salemgarh</t>
  </si>
  <si>
    <t>UP3873</t>
  </si>
  <si>
    <t>Tamkuhiraj</t>
  </si>
  <si>
    <t>CHANDRAUTA</t>
  </si>
  <si>
    <t>SF0098444</t>
  </si>
  <si>
    <t>Sandeep Kumar Yadav</t>
  </si>
  <si>
    <t>CHANDRAUTA C15</t>
  </si>
  <si>
    <t>CHANDRAUTA C15 Isarawati Devi  Semara Hardo Patti1</t>
  </si>
  <si>
    <t>SSF3359406</t>
  </si>
  <si>
    <t>UMA DEVI</t>
  </si>
  <si>
    <t>13-Feb-2023</t>
  </si>
  <si>
    <t>02</t>
  </si>
  <si>
    <t>2.66 Yrs</t>
  </si>
  <si>
    <t>13 Feb 2023</t>
  </si>
  <si>
    <t>02-Apr-2023</t>
  </si>
  <si>
    <t>09-Feb-2025</t>
  </si>
  <si>
    <t>SF0066802</t>
  </si>
  <si>
    <t>FN25-26-02509</t>
  </si>
  <si>
    <t>Brahmaditya Mishra</t>
  </si>
  <si>
    <t>CSS</t>
  </si>
  <si>
    <t>Mithilesh Singh/SF0099002</t>
  </si>
  <si>
    <t>Manoj Kumar Yadav /SF0075353</t>
  </si>
  <si>
    <t>Nand Kishore Rai/SF0097965</t>
  </si>
  <si>
    <t>Vipin yadav/SF0071928</t>
  </si>
  <si>
    <t>Terminated</t>
  </si>
  <si>
    <t>Completed-Report Submitted</t>
  </si>
  <si>
    <t>Trayambkesh Pandey/SF0077916</t>
  </si>
  <si>
    <t>&gt;180</t>
  </si>
  <si>
    <t>Form Date : 11-Oct-2025</t>
  </si>
  <si>
    <t>To Date : 11-Oct-2025</t>
  </si>
  <si>
    <t>Loan Officer</t>
  </si>
  <si>
    <t>As per loan card borrower Uma Devi/350570230, paid the below mentioned advance EMI Amount to the Loan Officer Brahmaditya Mishra/SF0066802 but the same was not posted in the FIMO.
# Paid an advance EMI amount of Rs. 2,250/- on date 02-Feb-25 for the month of Mar'25
# Recovered amount : 00/-
# To be recovered amount is Rs. 2,250/-
Note- Borrower paid an EMI amount of Rs. 2,250/- through BBPS on 13-Oct-2025 as her name was reflecting in OD and which has impected her CIBIL hence she paid it but Fraud amount not recovered from the fraudlent staff. 
Borrower written statement and loan card available.</t>
  </si>
  <si>
    <t xml:space="preserve">Loan Officer Brahmaditya Mishra/SF0066802 was found involved in Advance Collection Amount Misappropriation on the name of 1 borrower for the amounting of Rs. 2,250/- on the evidence available.
Total Fraud Amount: Rs. 2,250/-
Amount Recovered and Accounted in FIMO: Rs.00/-
Net Fraud Amount to be recovered: Rs. 2,250/-
Note- Borrower paid an EMI amount of Rs. 2,250/- through BBPS on 13-Oct-2025 as her name was reflecting in OD and which has impected her CIBIL hence she paid it but Fraud amount not recovered from the fraudlent staff. 
Borrower written statement and loan card available..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</si>
</sst>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5" fontId="31" fillId="8" borderId="0" xfId="0" applyNumberFormat="1" applyFont="1" applyFill="1" applyProtection="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UP3873</v>
      </c>
      <c r="D5" s="63" t="str">
        <f>IF('Physical Cash at Safe'!D28="Yes", 'Physical Cash at Safe'!B4, 'Borrower Wise Details'!C5)</f>
        <v>Tamkuhiraj</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45925</v>
      </c>
      <c r="H5" s="107" t="s">
        <v>277</v>
      </c>
      <c r="I5" s="61">
        <v>45940</v>
      </c>
      <c r="J5" s="74" t="str">
        <f>IF('Physical Cash at Safe'!D28="Yes",'Physical Cash at Safe'!E28,IF('Borrower Wise Details'!D5&lt;&gt;"",'Borrower Wise Details'!D5,""))</f>
        <v>FN25-26-02509</v>
      </c>
      <c r="K5" s="81">
        <v>1</v>
      </c>
      <c r="L5" s="82">
        <v>2250</v>
      </c>
      <c r="M5" s="82">
        <v>0</v>
      </c>
      <c r="N5" s="82" t="s">
        <v>278</v>
      </c>
      <c r="O5" s="82" t="s">
        <v>279</v>
      </c>
      <c r="P5" s="82" t="s">
        <v>280</v>
      </c>
      <c r="Q5" s="82" t="s">
        <v>281</v>
      </c>
      <c r="R5" s="75" t="str">
        <f>IF('Physical Cash at Safe'!$D$28="Yes", 'Physical Cash at Safe'!$A$28, IF('Borrower Wise Details'!F5&lt;&gt;"", 'Borrower Wise Details'!F5, ""))</f>
        <v>Brahmaditya Mishra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SF0066802</v>
      </c>
      <c r="U5" s="77" t="s">
        <v>282</v>
      </c>
      <c r="V5" s="61">
        <v>45737</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283</v>
      </c>
      <c r="Z5" s="61">
        <v>45941</v>
      </c>
      <c r="AA5" s="61">
        <v>45943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45944</v>
      </c>
      <c r="AH5" s="70" t="s">
        <v>290</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4" sqref="R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2" t="s">
        <v>87</v>
      </c>
      <c r="I3" s="132"/>
      <c r="J3" s="132"/>
      <c r="K3" s="132"/>
      <c r="L3" s="132"/>
      <c r="M3" s="132"/>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UP3873</v>
      </c>
      <c r="C5" s="50" t="str">
        <f>IF('Fraud Investigation Report'!D5="", "", 'Fraud Investigation Report'!D5)</f>
        <v>Tamkuhiraj</v>
      </c>
      <c r="D5" s="68" t="str">
        <f>IF(OR('Fraud Investigation Report'!R5="", 'Fraud Investigation Report'!R5=0), "", 'Fraud Investigation Report'!R5)</f>
        <v>Brahmaditya Mishra</v>
      </c>
      <c r="E5" s="68" t="str">
        <f>IF(OR('Fraud Investigation Report'!T5="", 'Fraud Investigation Report'!T5=0), "", 'Fraud Investigation Report'!T5)</f>
        <v>SF0066802</v>
      </c>
      <c r="F5" s="68" t="str">
        <f>IF(OR('Fraud Investigation Report'!S5="", 'Fraud Investigation Report'!S5=0), "", 'Fraud Investigation Report'!S5)</f>
        <v>Loan Officer</v>
      </c>
      <c r="G5" s="50" t="str">
        <f>IF('Fraud Investigation Report'!J5="", "", 'Fraud Investigation Report'!J5)</f>
        <v>FN25-26-02509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2250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2250</v>
      </c>
      <c r="O5" s="69">
        <f>IF('Fraud Investigation Report'!AD5="", "", 'Fraud Investigation Report'!AD5)</f>
        <v>0</v>
      </c>
      <c r="P5" s="126">
        <f>IF(AND(N5="", O5=""), "", IF(O5="", N5, N5 - IF(ISNUMBER(O5), O5, 0)))</f>
        <v>2250</v>
      </c>
      <c r="Q5" s="49" t="s">
        <v>244</v>
      </c>
      <c r="R5" s="84" t="s">
        <v>245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2" t="s">
        <v>97</v>
      </c>
      <c r="B20" s="163"/>
      <c r="C20" s="32">
        <v>0</v>
      </c>
      <c r="D20" s="33" t="s">
        <v>91</v>
      </c>
      <c r="E20" s="34">
        <v>0</v>
      </c>
    </row>
    <row r="21" spans="1:5" ht="30" customHeight="1" x14ac:dyDescent="0.35">
      <c r="A21" s="164" t="s">
        <v>88</v>
      </c>
      <c r="B21" s="165"/>
      <c r="C21" s="34">
        <v>0</v>
      </c>
      <c r="D21" s="33" t="s">
        <v>89</v>
      </c>
      <c r="E21" s="34">
        <v>0</v>
      </c>
    </row>
    <row r="22" spans="1:5" ht="30" customHeight="1" x14ac:dyDescent="0.35">
      <c r="A22" s="164" t="s">
        <v>77</v>
      </c>
      <c r="B22" s="165"/>
      <c r="C22" s="34">
        <v>0</v>
      </c>
      <c r="D22" s="35" t="s">
        <v>78</v>
      </c>
      <c r="E22" s="34"/>
    </row>
    <row r="23" spans="1:5" ht="30" customHeight="1" x14ac:dyDescent="0.35">
      <c r="A23" s="164" t="s">
        <v>79</v>
      </c>
      <c r="B23" s="165"/>
      <c r="C23" s="52">
        <f>(C19+C21)-(E20+E21)-E19</f>
        <v>0</v>
      </c>
      <c r="D23" s="53" t="s">
        <v>213</v>
      </c>
      <c r="E23" s="34">
        <v>0</v>
      </c>
    </row>
    <row r="24" spans="1:5" ht="82.5" customHeight="1" x14ac:dyDescent="0.35">
      <c r="A24" s="33" t="s">
        <v>80</v>
      </c>
      <c r="B24" s="149"/>
      <c r="C24" s="149"/>
      <c r="D24" s="149"/>
      <c r="E24" s="149"/>
    </row>
    <row r="25" spans="1:5" ht="57.75" customHeight="1" x14ac:dyDescent="0.35">
      <c r="A25" s="36" t="s">
        <v>81</v>
      </c>
      <c r="B25" s="138"/>
      <c r="C25" s="138"/>
      <c r="D25" s="138"/>
      <c r="E25" s="138"/>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1" t="s">
        <v>216</v>
      </c>
      <c r="E29" s="142"/>
    </row>
    <row r="30" spans="1:5" ht="40" customHeight="1" x14ac:dyDescent="0.35">
      <c r="A30" s="128"/>
      <c r="B30" s="128"/>
      <c r="C30" s="129" t="str">
        <f>IF(AND(A30="",B30=""),"",A30-B30)</f>
        <v/>
      </c>
      <c r="D30" s="144"/>
      <c r="E30" s="145"/>
    </row>
    <row r="31" spans="1:5" ht="15" customHeight="1" x14ac:dyDescent="0.35">
      <c r="A31" s="146"/>
      <c r="B31" s="147"/>
      <c r="C31" s="147"/>
      <c r="D31" s="147"/>
      <c r="E31" s="148"/>
    </row>
    <row r="32" spans="1:5" ht="24.75" customHeight="1" x14ac:dyDescent="0.35">
      <c r="A32" s="37" t="s">
        <v>217</v>
      </c>
      <c r="B32" s="38"/>
      <c r="C32" s="37" t="s">
        <v>82</v>
      </c>
      <c r="D32" s="139"/>
      <c r="E32" s="140"/>
    </row>
    <row r="33" spans="1:5" ht="18" customHeight="1" x14ac:dyDescent="0.35">
      <c r="A33" s="37" t="s">
        <v>83</v>
      </c>
      <c r="B33" s="106" t="s">
        <v>145</v>
      </c>
      <c r="C33" s="39" t="s">
        <v>84</v>
      </c>
      <c r="D33" s="133" t="s">
        <v>145</v>
      </c>
      <c r="E33" s="134"/>
    </row>
    <row r="34" spans="1:5" ht="26" x14ac:dyDescent="0.35">
      <c r="A34" s="39" t="s">
        <v>218</v>
      </c>
      <c r="B34" s="38"/>
      <c r="C34" s="39" t="s">
        <v>219</v>
      </c>
      <c r="D34" s="135"/>
      <c r="E34" s="136"/>
    </row>
    <row r="35" spans="1:5" ht="26" x14ac:dyDescent="0.35">
      <c r="A35" s="39" t="s">
        <v>220</v>
      </c>
      <c r="B35" s="38"/>
      <c r="C35" s="39" t="s">
        <v>222</v>
      </c>
      <c r="D35" s="135"/>
      <c r="E35" s="136"/>
    </row>
    <row r="36" spans="1:5" ht="25.5" customHeight="1" x14ac:dyDescent="0.35">
      <c r="A36" s="39" t="s">
        <v>221</v>
      </c>
      <c r="B36" s="38"/>
      <c r="C36" s="39" t="s">
        <v>223</v>
      </c>
      <c r="D36" s="137"/>
      <c r="E36" s="137"/>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4" zoomScale="90" zoomScaleNormal="90" workbookViewId="0">
      <selection activeCell="P5" sqref="P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UP3873</v>
      </c>
      <c r="C5" s="119" t="str">
        <f>IF('Loan Outstanding Report'!$H$5="", "", 'Loan Outstanding Report'!$H$5)</f>
        <v>Tamkuhiraj</v>
      </c>
      <c r="D5" s="41" t="s">
        <v>275</v>
      </c>
      <c r="E5" s="65">
        <v>45941</v>
      </c>
      <c r="F5" s="38" t="s">
        <v>276</v>
      </c>
      <c r="G5" s="49" t="s">
        <v>274</v>
      </c>
      <c r="H5" s="49" t="s">
        <v>288</v>
      </c>
      <c r="I5" s="120" t="s">
        <v>264</v>
      </c>
      <c r="J5" s="120" t="s">
        <v>266</v>
      </c>
      <c r="K5" s="120" t="s">
        <v>267</v>
      </c>
      <c r="L5" s="11">
        <v>350570230</v>
      </c>
      <c r="M5" s="65" t="s">
        <v>268</v>
      </c>
      <c r="N5" s="124">
        <v>41952</v>
      </c>
      <c r="O5" s="124">
        <v>2250</v>
      </c>
      <c r="P5" s="121" t="s">
        <v>141</v>
      </c>
      <c r="Q5" s="80">
        <v>45690</v>
      </c>
      <c r="R5" s="124">
        <v>2250</v>
      </c>
      <c r="S5" s="124">
        <v>0</v>
      </c>
      <c r="T5" s="124">
        <v>0</v>
      </c>
      <c r="U5" s="125">
        <f t="shared" ref="U5" si="0">IF(AND(ISBLANK(R5),ISBLANK(S5),ISBLANK(T5)),"",R5-(S5+T5))</f>
        <v>2250</v>
      </c>
      <c r="V5" s="117" t="s">
        <v>202</v>
      </c>
      <c r="W5" s="122" t="s">
        <v>289</v>
      </c>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G1" zoomScale="90" zoomScaleNormal="90" workbookViewId="0">
      <selection activeCell="BR5" sqref="BR5"/>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286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287</v>
      </c>
      <c r="B2" s="130"/>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2"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247</v>
      </c>
      <c r="C5" s="38" t="s">
        <v>248</v>
      </c>
      <c r="D5" s="38" t="s">
        <v>256</v>
      </c>
      <c r="E5" s="38" t="s">
        <v>257</v>
      </c>
      <c r="F5" s="38" t="s">
        <v>258</v>
      </c>
      <c r="G5" s="84" t="s">
        <v>259</v>
      </c>
      <c r="H5" s="38" t="s">
        <v>260</v>
      </c>
      <c r="I5" s="84">
        <v>181700</v>
      </c>
      <c r="J5" s="38" t="s">
        <v>261</v>
      </c>
      <c r="K5" s="84">
        <v>181700</v>
      </c>
      <c r="L5" s="84" t="s">
        <v>262</v>
      </c>
      <c r="M5" s="38" t="s">
        <v>263</v>
      </c>
      <c r="N5" s="84">
        <v>399013</v>
      </c>
      <c r="O5" s="84" t="s">
        <v>264</v>
      </c>
      <c r="P5" s="84">
        <v>598304</v>
      </c>
      <c r="Q5" s="38" t="s">
        <v>265</v>
      </c>
      <c r="R5" s="38" t="s">
        <v>251</v>
      </c>
      <c r="S5" s="84" t="s">
        <v>266</v>
      </c>
      <c r="T5" s="84" t="s">
        <v>266</v>
      </c>
      <c r="U5" s="84" t="s">
        <v>254</v>
      </c>
      <c r="V5" s="84" t="s">
        <v>249</v>
      </c>
      <c r="W5" s="84">
        <v>541</v>
      </c>
      <c r="X5" s="38" t="s">
        <v>250</v>
      </c>
      <c r="Y5" s="84">
        <v>350570230</v>
      </c>
      <c r="Z5" s="38" t="s">
        <v>267</v>
      </c>
      <c r="AA5" s="108" t="s">
        <v>268</v>
      </c>
      <c r="AB5" s="84">
        <v>41952</v>
      </c>
      <c r="AC5" s="108" t="s">
        <v>269</v>
      </c>
      <c r="AD5" s="84">
        <v>24</v>
      </c>
      <c r="AE5" s="84" t="s">
        <v>252</v>
      </c>
      <c r="AF5" s="84" t="s">
        <v>270</v>
      </c>
      <c r="AG5" s="108" t="s">
        <v>271</v>
      </c>
      <c r="AH5" s="84" t="s">
        <v>253</v>
      </c>
      <c r="AI5" s="108" t="s">
        <v>272</v>
      </c>
      <c r="AJ5" s="84">
        <v>2572</v>
      </c>
      <c r="AK5" s="84">
        <v>2250</v>
      </c>
      <c r="AL5" s="108" t="s">
        <v>273</v>
      </c>
      <c r="AM5" s="84">
        <v>39744.339999999997</v>
      </c>
      <c r="AN5" s="112">
        <v>12327.66</v>
      </c>
      <c r="AO5" s="112">
        <v>52072</v>
      </c>
      <c r="AP5" s="112">
        <v>2207.66</v>
      </c>
      <c r="AQ5" s="112">
        <v>42.34</v>
      </c>
      <c r="AR5" s="112">
        <v>2250</v>
      </c>
      <c r="AS5" s="112">
        <v>2207.66</v>
      </c>
      <c r="AT5" s="112">
        <v>42.34</v>
      </c>
      <c r="AU5" s="112">
        <v>2250</v>
      </c>
      <c r="AV5" s="84">
        <v>31</v>
      </c>
      <c r="AW5" s="84">
        <v>225</v>
      </c>
      <c r="AX5" s="84" t="s">
        <v>285</v>
      </c>
      <c r="AY5" s="108"/>
      <c r="AZ5" s="84"/>
      <c r="BA5" s="84"/>
      <c r="BB5" s="84" t="s">
        <v>255</v>
      </c>
      <c r="BC5" s="84" t="s">
        <v>145</v>
      </c>
      <c r="BD5" s="108"/>
      <c r="BE5" s="84"/>
      <c r="BF5" s="38">
        <v>0</v>
      </c>
      <c r="BG5" s="84" t="s">
        <v>266</v>
      </c>
      <c r="BH5" s="114" t="s">
        <v>284</v>
      </c>
      <c r="BI5" s="38" t="s">
        <v>110</v>
      </c>
      <c r="BJ5" s="85">
        <v>45941</v>
      </c>
      <c r="BK5" s="84"/>
      <c r="BL5" s="38" t="s">
        <v>114</v>
      </c>
      <c r="BM5" s="115" t="s">
        <v>119</v>
      </c>
      <c r="BN5" s="116" t="s">
        <v>200</v>
      </c>
      <c r="BO5" s="84" t="s">
        <v>242</v>
      </c>
      <c r="BP5" s="84">
        <v>2250</v>
      </c>
      <c r="BQ5" s="117" t="s">
        <v>202</v>
      </c>
      <c r="BR5" s="131" t="s">
        <v>289</v>
      </c>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31"/>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31"/>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31"/>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31"/>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31"/>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2025-10-14T09:43:19Z</dcterms:modified>
</cp:coreProperties>
</file>