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inghPur Css 117999/"/>
    </mc:Choice>
  </mc:AlternateContent>
  <xr:revisionPtr revIDLastSave="20" documentId="13_ncr:1_{EFF385E2-1A53-42BC-82BE-1D27101D8FB3}" xr6:coauthVersionLast="47" xr6:coauthVersionMax="47" xr10:uidLastSave="{81332CA7-6593-4718-826D-B815FA30C72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G6" i="20"/>
  <c r="H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<sst xmlns="http://schemas.openxmlformats.org/spreadsheetml/2006/main" count="356" uniqueCount="298">
  <si>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</si>
  <si>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</si>
  <si>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</si>
  <si>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</si>
  <si>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</si>
  <si>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</si>
  <si>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</si>
  <si>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</si>
  <si>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</si>
  <si>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</si>
  <si>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</si>
  <si>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</si>
  <si>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</si>
  <si>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</si>
  <si>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</si>
  <si>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</si>
  <si>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</si>
  <si>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</si>
  <si>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</si>
  <si>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</si>
  <si>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</si>
  <si>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</si>
  <si>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</si>
  <si>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</si>
  <si>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</si>
  <si>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</si>
  <si>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</si>
  <si>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</si>
  <si>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</si>
  <si>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</si>
  <si>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</si>
  <si>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</si>
  <si>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</si>
  <si>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</si>
  <si>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</si>
  <si>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</si>
  <si>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</si>
  <si>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</si>
  <si>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</si>
  <si>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</si>
  <si>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</si>
  <si>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</si>
  <si>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</si>
  <si>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</si>
  <si>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</si>
  <si>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</si>
  <si>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</si>
  <si>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</si>
  <si>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</si>
  <si>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</si>
  <si>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</si>
  <si>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</si>
  <si>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</si>
  <si>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</si>
  <si>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</si>
  <si>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</si>
  <si>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</si>
  <si>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</si>
  <si>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</si>
  <si>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</si>
  <si>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</si>
  <si>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</si>
  <si>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</si>
  <si>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</si>
  <si>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</si>
  <si>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</si>
  <si>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</si>
  <si>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</si>
  <si>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</si>
  <si>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</si>
  <si>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</si>
  <si>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</si>
  <si>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</si>
  <si>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</si>
  <si>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</si>
  <si>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</si>
  <si>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</si>
  <si>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</si>
  <si>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</si>
  <si>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</si>
  <si>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</si>
  <si>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</si>
  <si>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</si>
  <si>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</si>
  <si>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</si>
  <si>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</si>
  <si>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</si>
  <si>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</si>
  <si>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</si>
  <si>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</si>
  <si>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</si>
  <si>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</si>
  <si>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</si>
  <si>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</si>
  <si>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</si>
  <si>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</si>
  <si>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</si>
  <si>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</si>
  <si>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</si>
  <si>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</si>
  <si>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</si>
  <si>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</si>
  <si>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</si>
  <si>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</si>
  <si>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</si>
  <si>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</si>
  <si>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</si>
  <si>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</si>
  <si>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</si>
  <si>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</si>
  <si>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</si>
  <si>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</si>
  <si>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</si>
  <si>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</si>
  <si>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</si>
  <si>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</si>
  <si>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</si>
  <si>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</si>
  <si>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</si>
  <si>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</si>
  <si>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</si>
  <si>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</si>
  <si>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</si>
  <si>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</si>
  <si>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</si>
  <si>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</si>
  <si>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</si>
  <si>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</si>
  <si>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</si>
  <si>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</si>
  <si>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</si>
  <si>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</si>
  <si>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</si>
  <si>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</si>
  <si>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</si>
  <si>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</si>
  <si>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</si>
  <si>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</si>
  <si>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</si>
  <si>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</si>
  <si>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</si>
  <si>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</si>
  <si>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</si>
  <si>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</si>
  <si>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</si>
  <si>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</si>
  <si>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</si>
  <si>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</si>
  <si>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</si>
  <si>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</si>
  <si>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</si>
  <si>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</si>
  <si>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</si>
  <si>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</si>
  <si>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</si>
  <si>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</si>
  <si>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</si>
  <si>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</si>
  <si>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</si>
  <si>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</si>
  <si>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</si>
  <si>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</si>
  <si>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</si>
  <si>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</si>
  <si>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</si>
  <si>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</si>
  <si>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</si>
  <si>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</si>
  <si>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</si>
  <si>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</si>
  <si>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</si>
  <si>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</si>
  <si>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</si>
  <si>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</si>
  <si>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</si>
  <si>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</si>
  <si>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</si>
  <si>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</si>
  <si>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</si>
  <si>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</si>
  <si>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</si>
  <si>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</si>
  <si>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</si>
  <si>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</si>
  <si>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</si>
  <si>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</si>
  <si>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</si>
  <si>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</si>
  <si>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</si>
  <si>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</si>
  <si>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</si>
  <si>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</si>
  <si>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</si>
  <si>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</si>
  <si>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</si>
  <si>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</si>
  <si>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</si>
  <si>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</si>
  <si>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</si>
  <si>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</si>
  <si>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</si>
  <si>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</si>
  <si>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</si>
  <si>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</si>
  <si>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</si>
  <si>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</si>
  <si>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</si>
  <si>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</si>
  <si>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</si>
  <si>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</si>
  <si>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</si>
  <si>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</si>
  <si>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</si>
  <si>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</si>
  <si>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</si>
  <si>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</si>
  <si>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</si>
  <si>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</si>
  <si>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</si>
  <si>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</si>
  <si>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</si>
  <si>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</si>
  <si>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</si>
  <si>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</si>
  <si>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</si>
  <si>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</si>
  <si>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</si>
  <si>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</si>
  <si>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</si>
  <si>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</si>
  <si>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</si>
  <si>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</si>
  <si>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</si>
  <si>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</si>
  <si>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</si>
  <si>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</si>
  <si>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</si>
  <si>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</si>
  <si>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</si>
  <si>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</si>
  <si>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</si>
  <si>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</si>
  <si>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</si>
  <si>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</si>
  <si>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</si>
  <si>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</si>
  <si>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</si>
  <si>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</si>
  <si>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</si>
  <si>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</si>
  <si>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</si>
  <si>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East</t>
  </si>
  <si>
    <t>HINDU</t>
  </si>
  <si>
    <t>Chetana</t>
  </si>
  <si>
    <t>Open</t>
  </si>
  <si>
    <t/>
  </si>
  <si>
    <t>Abhijit Rout/SF0075084</t>
  </si>
  <si>
    <t>Bhadrak</t>
  </si>
  <si>
    <t>CSS</t>
  </si>
  <si>
    <t>BQM</t>
  </si>
  <si>
    <t>Krushna Chandra Sahoo/SF0083225</t>
  </si>
  <si>
    <t>Alok Kumar Maharana/SF0083414</t>
  </si>
  <si>
    <t>Jajpur Town</t>
  </si>
  <si>
    <t>OR2758</t>
  </si>
  <si>
    <t>Singhpur</t>
  </si>
  <si>
    <t>Biranchinarayan Swain/SF0003954</t>
  </si>
  <si>
    <t>Sagar Kumar Behera</t>
  </si>
  <si>
    <t>SF0051555</t>
  </si>
  <si>
    <t>BM</t>
  </si>
  <si>
    <t>Sangram Keshari Jena</t>
  </si>
  <si>
    <t>SF0057317</t>
  </si>
  <si>
    <t>OBC</t>
  </si>
  <si>
    <t>Loan Officer</t>
  </si>
  <si>
    <t>Terminated</t>
  </si>
  <si>
    <t>Completed-Report Submitted</t>
  </si>
  <si>
    <t>Naubanka</t>
  </si>
  <si>
    <t>SF0081543</t>
  </si>
  <si>
    <t>Biraja Sankar Nayak</t>
  </si>
  <si>
    <t>Naubanka513144</t>
  </si>
  <si>
    <t>Laxmi</t>
  </si>
  <si>
    <t>SSF3379360</t>
  </si>
  <si>
    <t>Agarbathi Making</t>
  </si>
  <si>
    <t>RANJITA JENA</t>
  </si>
  <si>
    <t>15-Feb-2023</t>
  </si>
  <si>
    <t>07</t>
  </si>
  <si>
    <t>1</t>
  </si>
  <si>
    <t>2.63 Yrs</t>
  </si>
  <si>
    <t>15 Feb 2023</t>
  </si>
  <si>
    <t>&gt; 2 to 4 Years</t>
  </si>
  <si>
    <t>07-Apr-2023</t>
  </si>
  <si>
    <t>30-Aug-2025</t>
  </si>
  <si>
    <t>6370856985</t>
  </si>
  <si>
    <t>As per Loan card and Borrower Statement Borrower Paid her EMI on Dt.07-01-2025 of Rs-2000/- and On Dt.07-03-2025 of Rs-2000/- to LO Suresh Kumar jena but LO Suresh Kumar jena not Posted in FIMO.</t>
  </si>
  <si>
    <t>Suresh Kumar Jena</t>
  </si>
  <si>
    <t>SF0082031</t>
  </si>
  <si>
    <t>FN25-26-02536</t>
  </si>
  <si>
    <t>07:00AM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</si>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</sst>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14" fontId="31" fillId="8" borderId="0" xfId="0" applyNumberFormat="1" applyFont="1" applyFill="1" applyProtection="1">
      <protection locked="0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OR2758</v>
      </c>
      <c r="D5" s="63" t="str">
        <f>IF('Physical Cash at Safe'!D28="Yes", 'Physical Cash at Safe'!B4, 'Borrower Wise Details'!C5)</f>
        <v>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45931</v>
      </c>
      <c r="H5" s="107" t="s">
        <v>258</v>
      </c>
      <c r="I5" s="61">
        <v>45943</v>
      </c>
      <c r="J5" s="74" t="str">
        <f>IF('Physical Cash at Safe'!D28="Yes",'Physical Cash at Safe'!E28,IF('Borrower Wise Details'!D5&lt;&gt;"",'Borrower Wise Details'!D5,""))</f>
        <v>FN25-26-02536</v>
      </c>
      <c r="K5" s="81">
        <v>1</v>
      </c>
      <c r="L5" s="82">
        <v>4000</v>
      </c>
      <c r="M5" s="82">
        <v>0</v>
      </c>
      <c r="N5" s="82" t="s">
        <v>265</v>
      </c>
      <c r="O5" s="82" t="s">
        <v>260</v>
      </c>
      <c r="P5" s="82" t="s">
        <v>261</v>
      </c>
      <c r="Q5" s="82" t="s">
        <v>248</v>
      </c>
      <c r="R5" s="75" t="str">
        <f>IF('Physical Cash at Safe'!$D$28="Yes", 'Physical Cash at Safe'!$A$28, IF('Borrower Wise Details'!F5&lt;&gt;"", 'Borrower Wise Details'!F5, ""))</f>
        <v>Suresh Kumar Jena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SF0082031</v>
      </c>
      <c r="U5" s="77" t="s">
        <v>273</v>
      </c>
      <c r="V5" s="61">
        <v>45746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274</v>
      </c>
      <c r="Z5" s="61">
        <v>45933</v>
      </c>
      <c r="AA5" s="61">
        <v>45933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45943</v>
      </c>
      <c r="AH5" s="70" t="s">
        <v>292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OR2758</v>
      </c>
      <c r="C5" s="50" t="str">
        <f>IF('Fraud Investigation Report'!D5="", "", 'Fraud Investigation Report'!D5)</f>
        <v>Singhpur</v>
      </c>
      <c r="D5" s="68" t="str">
        <f>IF(OR('Fraud Investigation Report'!R5="", 'Fraud Investigation Report'!R5=0), "", 'Fraud Investigation Report'!R5)</f>
        <v>Suresh Kumar Jena</v>
      </c>
      <c r="E5" s="68" t="str">
        <f>IF(OR('Fraud Investigation Report'!T5="", 'Fraud Investigation Report'!T5=0), "", 'Fraud Investigation Report'!T5)</f>
        <v>SF0082031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FN25-26-02536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4000</v>
      </c>
      <c r="Q5" s="49"/>
      <c r="R5" s="84" t="s">
        <v>297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D36" sqref="D36:E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263</v>
      </c>
      <c r="B4" s="41" t="s">
        <v>264</v>
      </c>
      <c r="C4" s="41" t="s">
        <v>262</v>
      </c>
      <c r="D4" s="41" t="s">
        <v>257</v>
      </c>
      <c r="E4" s="41" t="s">
        <v>257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45933</v>
      </c>
      <c r="C6" s="18">
        <v>45932</v>
      </c>
      <c r="D6" s="18">
        <v>45933</v>
      </c>
      <c r="E6" s="19">
        <v>0.29166666666666669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50</v>
      </c>
      <c r="C11" s="23">
        <f>B11*A11</f>
        <v>25000</v>
      </c>
      <c r="D11" s="25">
        <v>50</v>
      </c>
      <c r="E11" s="23">
        <f t="shared" ref="E11:E17" si="0">D11*A11</f>
        <v>25000</v>
      </c>
    </row>
    <row r="12" spans="1:5" ht="14.5" x14ac:dyDescent="0.35">
      <c r="A12" s="24">
        <v>200</v>
      </c>
      <c r="B12" s="25">
        <v>14</v>
      </c>
      <c r="C12" s="23">
        <f>B12*A12</f>
        <v>2800</v>
      </c>
      <c r="D12" s="25">
        <v>14</v>
      </c>
      <c r="E12" s="23">
        <f t="shared" si="0"/>
        <v>2800</v>
      </c>
    </row>
    <row r="13" spans="1:5" ht="14.5" x14ac:dyDescent="0.35">
      <c r="A13" s="24">
        <v>100</v>
      </c>
      <c r="B13" s="25">
        <v>14</v>
      </c>
      <c r="C13" s="23">
        <f t="shared" ref="C13:C17" si="1">B13*A13</f>
        <v>1400</v>
      </c>
      <c r="D13" s="25">
        <v>14</v>
      </c>
      <c r="E13" s="23">
        <f t="shared" si="0"/>
        <v>1400</v>
      </c>
    </row>
    <row r="14" spans="1:5" ht="14.5" x14ac:dyDescent="0.35">
      <c r="A14" s="24">
        <v>50</v>
      </c>
      <c r="B14" s="25">
        <v>9</v>
      </c>
      <c r="C14" s="23">
        <f t="shared" si="1"/>
        <v>450</v>
      </c>
      <c r="D14" s="25">
        <v>9</v>
      </c>
      <c r="E14" s="23">
        <f t="shared" si="0"/>
        <v>450</v>
      </c>
    </row>
    <row r="15" spans="1:5" ht="14.5" x14ac:dyDescent="0.35">
      <c r="A15" s="24">
        <v>20</v>
      </c>
      <c r="B15" s="25">
        <v>27</v>
      </c>
      <c r="C15" s="23">
        <f t="shared" si="1"/>
        <v>540</v>
      </c>
      <c r="D15" s="25">
        <v>27</v>
      </c>
      <c r="E15" s="23">
        <f t="shared" si="0"/>
        <v>540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5" x14ac:dyDescent="0.35">
      <c r="A19" s="29"/>
      <c r="B19" s="30" t="s">
        <v>76</v>
      </c>
      <c r="C19" s="31">
        <f>SUM(C10:C18)</f>
        <v>30204</v>
      </c>
      <c r="D19" s="30" t="s">
        <v>76</v>
      </c>
      <c r="E19" s="31">
        <f>SUM(E10:E18)</f>
        <v>30204</v>
      </c>
    </row>
    <row r="20" spans="1:5" ht="30" customHeight="1" x14ac:dyDescent="0.35">
      <c r="A20" s="144" t="s">
        <v>97</v>
      </c>
      <c r="B20" s="145"/>
      <c r="C20" s="32">
        <v>30204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189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40" customHeight="1" x14ac:dyDescent="0.35">
      <c r="A30" s="128"/>
      <c r="B30" s="128"/>
      <c r="C30" s="129" t="str">
        <f>IF(AND(A30="",B30=""),"",A30-B30)</f>
        <v/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53" t="s">
        <v>250</v>
      </c>
      <c r="E32" s="154"/>
    </row>
    <row r="33" spans="1:5" ht="18" customHeight="1" x14ac:dyDescent="0.35">
      <c r="A33" s="37" t="s">
        <v>83</v>
      </c>
      <c r="B33" s="106">
        <v>282</v>
      </c>
      <c r="C33" s="39" t="s">
        <v>84</v>
      </c>
      <c r="D33" s="148">
        <v>255</v>
      </c>
      <c r="E33" s="149"/>
    </row>
    <row r="34" spans="1:5" ht="26" x14ac:dyDescent="0.35">
      <c r="A34" s="39" t="s">
        <v>220</v>
      </c>
      <c r="B34" s="38" t="s">
        <v>266</v>
      </c>
      <c r="C34" s="39" t="s">
        <v>221</v>
      </c>
      <c r="D34" s="150" t="s">
        <v>269</v>
      </c>
      <c r="E34" s="151"/>
    </row>
    <row r="35" spans="1:5" ht="26" x14ac:dyDescent="0.35">
      <c r="A35" s="39" t="s">
        <v>222</v>
      </c>
      <c r="B35" s="38" t="s">
        <v>267</v>
      </c>
      <c r="C35" s="39" t="s">
        <v>224</v>
      </c>
      <c r="D35" s="150" t="s">
        <v>270</v>
      </c>
      <c r="E35" s="151"/>
    </row>
    <row r="36" spans="1:5" ht="25.5" customHeight="1" x14ac:dyDescent="0.35">
      <c r="A36" s="39" t="s">
        <v>223</v>
      </c>
      <c r="B36" s="38" t="s">
        <v>259</v>
      </c>
      <c r="C36" s="39" t="s">
        <v>225</v>
      </c>
      <c r="D36" s="150" t="s">
        <v>268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>
      <selection activeCell="G5" sqref="G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OR2758</v>
      </c>
      <c r="C5" s="119" t="str">
        <f>IF('Loan Outstanding Report'!$H$5="", "", 'Loan Outstanding Report'!$H$5)</f>
        <v>Singhpur</v>
      </c>
      <c r="D5" s="41" t="s">
        <v>295</v>
      </c>
      <c r="E5" s="65">
        <v>45933</v>
      </c>
      <c r="F5" s="38" t="s">
        <v>293</v>
      </c>
      <c r="G5" s="49" t="s">
        <v>294</v>
      </c>
      <c r="H5" s="49" t="s">
        <v>272</v>
      </c>
      <c r="I5" s="120" t="s">
        <v>278</v>
      </c>
      <c r="J5" s="120" t="s">
        <v>280</v>
      </c>
      <c r="K5" s="120" t="s">
        <v>282</v>
      </c>
      <c r="L5" s="11">
        <v>350606407</v>
      </c>
      <c r="M5" s="65" t="s">
        <v>283</v>
      </c>
      <c r="N5" s="124">
        <v>36733</v>
      </c>
      <c r="O5" s="124">
        <v>2000</v>
      </c>
      <c r="P5" s="121" t="s">
        <v>139</v>
      </c>
      <c r="Q5" s="80">
        <v>45664</v>
      </c>
      <c r="R5" s="124">
        <v>2000</v>
      </c>
      <c r="S5" s="124">
        <v>0</v>
      </c>
      <c r="T5" s="124">
        <v>0</v>
      </c>
      <c r="U5" s="125">
        <f t="shared" ref="U5" si="0">IF(AND(ISBLANK(R5),ISBLANK(S5),ISBLANK(T5)),"",R5-(S5+T5))</f>
        <v>2000</v>
      </c>
      <c r="V5" s="117" t="s">
        <v>201</v>
      </c>
      <c r="W5" s="122" t="s">
        <v>292</v>
      </c>
    </row>
    <row r="6" spans="1:23" ht="25" customHeight="1" x14ac:dyDescent="0.3">
      <c r="A6" s="64">
        <v>2</v>
      </c>
      <c r="B6" s="60" t="str">
        <f>IF(J6&lt;&gt;"", $B$5, "")</f>
        <v>OR2758</v>
      </c>
      <c r="C6" s="119" t="str">
        <f>IF(J6&lt;&gt;"", $C$5, "")</f>
        <v>Singhpur</v>
      </c>
      <c r="D6" s="41" t="str">
        <f>IF(J6&lt;&gt;"", $D$5, "")</f>
        <v>FN25-26-02536</v>
      </c>
      <c r="E6" s="65">
        <v>45933</v>
      </c>
      <c r="F6" s="38" t="str">
        <f t="shared" ref="F6:F70" si="1">IF(J6&lt;&gt;"", $F$5, "")</f>
        <v>Suresh Kumar Jena</v>
      </c>
      <c r="G6" s="49" t="str">
        <f t="shared" ref="G6:G70" si="2">IF(J6&lt;&gt;"", $G$5, "")</f>
        <v>SF0082031</v>
      </c>
      <c r="H6" s="49" t="str">
        <f t="shared" ref="H6:H70" si="3">IF(J6&lt;&gt;"", $H$5, "")</f>
        <v>Loan Officer</v>
      </c>
      <c r="I6" s="120" t="s">
        <v>278</v>
      </c>
      <c r="J6" s="120" t="s">
        <v>280</v>
      </c>
      <c r="K6" s="120" t="s">
        <v>282</v>
      </c>
      <c r="L6" s="11">
        <v>350606407</v>
      </c>
      <c r="M6" s="65" t="s">
        <v>283</v>
      </c>
      <c r="N6" s="124">
        <v>36733</v>
      </c>
      <c r="O6" s="124">
        <v>2000</v>
      </c>
      <c r="P6" s="121" t="s">
        <v>139</v>
      </c>
      <c r="Q6" s="80">
        <v>45723</v>
      </c>
      <c r="R6" s="124">
        <v>2000</v>
      </c>
      <c r="S6" s="124">
        <v>0</v>
      </c>
      <c r="T6" s="124">
        <v>0</v>
      </c>
      <c r="U6" s="125">
        <f t="shared" ref="U6:U69" si="4">IF(AND(ISBLANK(R6),ISBLANK(S6),ISBLANK(T6)),"",R6-(S6+T6))</f>
        <v>2000</v>
      </c>
      <c r="V6" s="117" t="s">
        <v>201</v>
      </c>
      <c r="W6" s="122" t="s">
        <v>292</v>
      </c>
    </row>
    <row r="7" spans="1:23" ht="25" customHeight="1" x14ac:dyDescent="0.3">
      <c r="A7" s="64">
        <v>3</v>
      </c>
      <c r="B7" s="60" t="str">
        <f t="shared" ref="B7:B70" si="5">IF(J7&lt;&gt;"", $B$5, "")</f>
        <v/>
      </c>
      <c r="C7" s="119" t="str">
        <f t="shared" ref="C7:C70" si="6">IF(J7&lt;&gt;"", $C$5, "")</f>
        <v/>
      </c>
      <c r="D7" s="41" t="str">
        <f t="shared" ref="D7:D70" si="7">IF(J7&lt;&gt;"", $D$5, "")</f>
        <v/>
      </c>
      <c r="E7" s="65"/>
      <c r="F7" s="38" t="str">
        <f t="shared" si="1"/>
        <v/>
      </c>
      <c r="G7" s="49" t="str">
        <f t="shared" si="2"/>
        <v/>
      </c>
      <c r="H7" s="49" t="str">
        <f t="shared" si="3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4"/>
        <v/>
      </c>
      <c r="V7" s="117"/>
      <c r="W7" s="122"/>
    </row>
    <row r="8" spans="1:23" ht="25" customHeight="1" x14ac:dyDescent="0.3">
      <c r="A8" s="64">
        <v>4</v>
      </c>
      <c r="B8" s="60" t="str">
        <f t="shared" si="5"/>
        <v/>
      </c>
      <c r="C8" s="119" t="str">
        <f t="shared" si="6"/>
        <v/>
      </c>
      <c r="D8" s="41" t="str">
        <f t="shared" si="7"/>
        <v/>
      </c>
      <c r="E8" s="65"/>
      <c r="F8" s="38" t="str">
        <f t="shared" si="1"/>
        <v/>
      </c>
      <c r="G8" s="49" t="str">
        <f t="shared" si="2"/>
        <v/>
      </c>
      <c r="H8" s="49" t="str">
        <f t="shared" si="3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4"/>
        <v/>
      </c>
      <c r="V8" s="117"/>
      <c r="W8" s="122"/>
    </row>
    <row r="9" spans="1:23" ht="25" customHeight="1" x14ac:dyDescent="0.3">
      <c r="A9" s="64">
        <v>5</v>
      </c>
      <c r="B9" s="60" t="str">
        <f t="shared" si="5"/>
        <v/>
      </c>
      <c r="C9" s="119" t="str">
        <f t="shared" si="6"/>
        <v/>
      </c>
      <c r="D9" s="41" t="str">
        <f t="shared" si="7"/>
        <v/>
      </c>
      <c r="E9" s="65"/>
      <c r="F9" s="38" t="str">
        <f t="shared" si="1"/>
        <v/>
      </c>
      <c r="G9" s="49" t="str">
        <f t="shared" si="2"/>
        <v/>
      </c>
      <c r="H9" s="49" t="str">
        <f t="shared" si="3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4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5"/>
        <v/>
      </c>
      <c r="C10" s="119" t="str">
        <f t="shared" si="6"/>
        <v/>
      </c>
      <c r="D10" s="41" t="str">
        <f t="shared" si="7"/>
        <v/>
      </c>
      <c r="E10" s="65"/>
      <c r="F10" s="38" t="str">
        <f t="shared" si="1"/>
        <v/>
      </c>
      <c r="G10" s="49" t="str">
        <f t="shared" si="2"/>
        <v/>
      </c>
      <c r="H10" s="49" t="str">
        <f t="shared" si="3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4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5"/>
        <v/>
      </c>
      <c r="C11" s="119" t="str">
        <f t="shared" si="6"/>
        <v/>
      </c>
      <c r="D11" s="41" t="str">
        <f t="shared" si="7"/>
        <v/>
      </c>
      <c r="E11" s="65"/>
      <c r="F11" s="38" t="str">
        <f t="shared" si="1"/>
        <v/>
      </c>
      <c r="G11" s="49" t="str">
        <f t="shared" si="2"/>
        <v/>
      </c>
      <c r="H11" s="49" t="str">
        <f t="shared" si="3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4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5"/>
        <v/>
      </c>
      <c r="C12" s="119" t="str">
        <f t="shared" si="6"/>
        <v/>
      </c>
      <c r="D12" s="41" t="str">
        <f t="shared" si="7"/>
        <v/>
      </c>
      <c r="E12" s="65"/>
      <c r="F12" s="38" t="str">
        <f t="shared" si="1"/>
        <v/>
      </c>
      <c r="G12" s="49" t="str">
        <f t="shared" si="2"/>
        <v/>
      </c>
      <c r="H12" s="49" t="str">
        <f t="shared" si="3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4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5"/>
        <v/>
      </c>
      <c r="C13" s="119" t="str">
        <f t="shared" si="6"/>
        <v/>
      </c>
      <c r="D13" s="41" t="str">
        <f t="shared" si="7"/>
        <v/>
      </c>
      <c r="E13" s="65"/>
      <c r="F13" s="38" t="str">
        <f t="shared" si="1"/>
        <v/>
      </c>
      <c r="G13" s="49" t="str">
        <f t="shared" si="2"/>
        <v/>
      </c>
      <c r="H13" s="49" t="str">
        <f t="shared" si="3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4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5"/>
        <v/>
      </c>
      <c r="C14" s="119" t="str">
        <f t="shared" si="6"/>
        <v/>
      </c>
      <c r="D14" s="41" t="str">
        <f t="shared" si="7"/>
        <v/>
      </c>
      <c r="E14" s="65"/>
      <c r="F14" s="38" t="str">
        <f t="shared" si="1"/>
        <v/>
      </c>
      <c r="G14" s="49" t="str">
        <f t="shared" si="2"/>
        <v/>
      </c>
      <c r="H14" s="49" t="str">
        <f t="shared" si="3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4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5"/>
        <v/>
      </c>
      <c r="C15" s="119" t="str">
        <f t="shared" si="6"/>
        <v/>
      </c>
      <c r="D15" s="41" t="str">
        <f t="shared" si="7"/>
        <v/>
      </c>
      <c r="E15" s="65"/>
      <c r="F15" s="38" t="str">
        <f t="shared" si="1"/>
        <v/>
      </c>
      <c r="G15" s="49" t="str">
        <f t="shared" si="2"/>
        <v/>
      </c>
      <c r="H15" s="49" t="str">
        <f t="shared" si="3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7"/>
        <v/>
      </c>
      <c r="E16" s="65"/>
      <c r="F16" s="38" t="str">
        <f t="shared" si="1"/>
        <v/>
      </c>
      <c r="G16" s="49" t="str">
        <f t="shared" si="2"/>
        <v/>
      </c>
      <c r="H16" s="49" t="str">
        <f t="shared" si="3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7"/>
        <v/>
      </c>
      <c r="E17" s="65"/>
      <c r="F17" s="38" t="str">
        <f t="shared" si="1"/>
        <v/>
      </c>
      <c r="G17" s="49" t="str">
        <f t="shared" si="2"/>
        <v/>
      </c>
      <c r="H17" s="49" t="str">
        <f t="shared" si="3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7"/>
        <v/>
      </c>
      <c r="E18" s="65"/>
      <c r="F18" s="38" t="str">
        <f t="shared" si="1"/>
        <v/>
      </c>
      <c r="G18" s="49" t="str">
        <f t="shared" si="2"/>
        <v/>
      </c>
      <c r="H18" s="49" t="str">
        <f t="shared" si="3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7"/>
        <v/>
      </c>
      <c r="E19" s="65"/>
      <c r="F19" s="38" t="str">
        <f t="shared" si="1"/>
        <v/>
      </c>
      <c r="G19" s="49" t="str">
        <f t="shared" si="2"/>
        <v/>
      </c>
      <c r="H19" s="49" t="str">
        <f t="shared" si="3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7"/>
        <v/>
      </c>
      <c r="E20" s="65"/>
      <c r="F20" s="38" t="str">
        <f t="shared" si="1"/>
        <v/>
      </c>
      <c r="G20" s="49" t="str">
        <f t="shared" si="2"/>
        <v/>
      </c>
      <c r="H20" s="49" t="str">
        <f t="shared" si="3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7"/>
        <v/>
      </c>
      <c r="E21" s="65"/>
      <c r="F21" s="38" t="str">
        <f t="shared" si="1"/>
        <v/>
      </c>
      <c r="G21" s="49" t="str">
        <f t="shared" si="2"/>
        <v/>
      </c>
      <c r="H21" s="49" t="str">
        <f t="shared" si="3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7"/>
        <v/>
      </c>
      <c r="E22" s="65"/>
      <c r="F22" s="38" t="str">
        <f t="shared" si="1"/>
        <v/>
      </c>
      <c r="G22" s="49" t="str">
        <f t="shared" si="2"/>
        <v/>
      </c>
      <c r="H22" s="49" t="str">
        <f t="shared" si="3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7"/>
        <v/>
      </c>
      <c r="E23" s="65"/>
      <c r="F23" s="38" t="str">
        <f t="shared" si="1"/>
        <v/>
      </c>
      <c r="G23" s="49" t="str">
        <f t="shared" si="2"/>
        <v/>
      </c>
      <c r="H23" s="49" t="str">
        <f t="shared" si="3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7"/>
        <v/>
      </c>
      <c r="E24" s="65"/>
      <c r="F24" s="38" t="str">
        <f t="shared" si="1"/>
        <v/>
      </c>
      <c r="G24" s="49" t="str">
        <f t="shared" si="2"/>
        <v/>
      </c>
      <c r="H24" s="49" t="str">
        <f t="shared" si="3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7"/>
        <v/>
      </c>
      <c r="E25" s="65"/>
      <c r="F25" s="38" t="str">
        <f t="shared" si="1"/>
        <v/>
      </c>
      <c r="G25" s="49" t="str">
        <f t="shared" si="2"/>
        <v/>
      </c>
      <c r="H25" s="49" t="str">
        <f t="shared" si="3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7"/>
        <v/>
      </c>
      <c r="E26" s="65"/>
      <c r="F26" s="38" t="str">
        <f t="shared" si="1"/>
        <v/>
      </c>
      <c r="G26" s="49" t="str">
        <f t="shared" si="2"/>
        <v/>
      </c>
      <c r="H26" s="49" t="str">
        <f t="shared" si="3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1"/>
        <v/>
      </c>
      <c r="G27" s="49" t="str">
        <f t="shared" si="2"/>
        <v/>
      </c>
      <c r="H27" s="49" t="str">
        <f t="shared" si="3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1"/>
        <v/>
      </c>
      <c r="G28" s="49" t="str">
        <f t="shared" si="2"/>
        <v/>
      </c>
      <c r="H28" s="49" t="str">
        <f t="shared" si="3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1"/>
        <v/>
      </c>
      <c r="G29" s="49" t="str">
        <f t="shared" si="2"/>
        <v/>
      </c>
      <c r="H29" s="49" t="str">
        <f t="shared" si="3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1"/>
        <v/>
      </c>
      <c r="G30" s="49" t="str">
        <f t="shared" si="2"/>
        <v/>
      </c>
      <c r="H30" s="49" t="str">
        <f t="shared" si="3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1"/>
        <v/>
      </c>
      <c r="G31" s="49" t="str">
        <f t="shared" si="2"/>
        <v/>
      </c>
      <c r="H31" s="49" t="str">
        <f t="shared" si="3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1"/>
        <v/>
      </c>
      <c r="G32" s="49" t="str">
        <f t="shared" si="2"/>
        <v/>
      </c>
      <c r="H32" s="49" t="str">
        <f t="shared" si="3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1"/>
        <v/>
      </c>
      <c r="G33" s="49" t="str">
        <f t="shared" si="2"/>
        <v/>
      </c>
      <c r="H33" s="49" t="str">
        <f t="shared" si="3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1"/>
        <v/>
      </c>
      <c r="G34" s="49" t="str">
        <f t="shared" si="2"/>
        <v/>
      </c>
      <c r="H34" s="49" t="str">
        <f t="shared" si="3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1"/>
        <v/>
      </c>
      <c r="G35" s="49" t="str">
        <f t="shared" si="2"/>
        <v/>
      </c>
      <c r="H35" s="49" t="str">
        <f t="shared" si="3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1"/>
        <v/>
      </c>
      <c r="G36" s="49" t="str">
        <f t="shared" si="2"/>
        <v/>
      </c>
      <c r="H36" s="49" t="str">
        <f t="shared" si="3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1"/>
        <v/>
      </c>
      <c r="G37" s="49" t="str">
        <f t="shared" si="2"/>
        <v/>
      </c>
      <c r="H37" s="49" t="str">
        <f t="shared" si="3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1"/>
        <v/>
      </c>
      <c r="G38" s="49" t="str">
        <f t="shared" si="2"/>
        <v/>
      </c>
      <c r="H38" s="49" t="str">
        <f t="shared" si="3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1"/>
        <v/>
      </c>
      <c r="G39" s="49" t="str">
        <f t="shared" si="2"/>
        <v/>
      </c>
      <c r="H39" s="49" t="str">
        <f t="shared" si="3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1"/>
        <v/>
      </c>
      <c r="G40" s="49" t="str">
        <f t="shared" si="2"/>
        <v/>
      </c>
      <c r="H40" s="49" t="str">
        <f t="shared" si="3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1"/>
        <v/>
      </c>
      <c r="G41" s="49" t="str">
        <f t="shared" si="2"/>
        <v/>
      </c>
      <c r="H41" s="49" t="str">
        <f t="shared" si="3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1"/>
        <v/>
      </c>
      <c r="G42" s="49" t="str">
        <f t="shared" si="2"/>
        <v/>
      </c>
      <c r="H42" s="49" t="str">
        <f t="shared" si="3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1"/>
        <v/>
      </c>
      <c r="G43" s="49" t="str">
        <f t="shared" si="2"/>
        <v/>
      </c>
      <c r="H43" s="49" t="str">
        <f t="shared" si="3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1"/>
        <v/>
      </c>
      <c r="G44" s="49" t="str">
        <f t="shared" si="2"/>
        <v/>
      </c>
      <c r="H44" s="49" t="str">
        <f t="shared" si="3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1"/>
        <v/>
      </c>
      <c r="G45" s="49" t="str">
        <f t="shared" si="2"/>
        <v/>
      </c>
      <c r="H45" s="49" t="str">
        <f t="shared" si="3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1"/>
        <v/>
      </c>
      <c r="G46" s="49" t="str">
        <f t="shared" si="2"/>
        <v/>
      </c>
      <c r="H46" s="49" t="str">
        <f t="shared" si="3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1"/>
        <v/>
      </c>
      <c r="G47" s="49" t="str">
        <f t="shared" si="2"/>
        <v/>
      </c>
      <c r="H47" s="49" t="str">
        <f t="shared" si="3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1"/>
        <v/>
      </c>
      <c r="G48" s="49" t="str">
        <f t="shared" si="2"/>
        <v/>
      </c>
      <c r="H48" s="49" t="str">
        <f t="shared" si="3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1"/>
        <v/>
      </c>
      <c r="G49" s="49" t="str">
        <f t="shared" si="2"/>
        <v/>
      </c>
      <c r="H49" s="49" t="str">
        <f t="shared" si="3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1"/>
        <v/>
      </c>
      <c r="G50" s="49" t="str">
        <f t="shared" si="2"/>
        <v/>
      </c>
      <c r="H50" s="49" t="str">
        <f t="shared" si="3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1"/>
        <v/>
      </c>
      <c r="G51" s="49" t="str">
        <f t="shared" si="2"/>
        <v/>
      </c>
      <c r="H51" s="49" t="str">
        <f t="shared" si="3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1"/>
        <v/>
      </c>
      <c r="G52" s="49" t="str">
        <f t="shared" si="2"/>
        <v/>
      </c>
      <c r="H52" s="49" t="str">
        <f t="shared" si="3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1"/>
        <v/>
      </c>
      <c r="G53" s="49" t="str">
        <f t="shared" si="2"/>
        <v/>
      </c>
      <c r="H53" s="49" t="str">
        <f t="shared" si="3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1"/>
        <v/>
      </c>
      <c r="G54" s="49" t="str">
        <f t="shared" si="2"/>
        <v/>
      </c>
      <c r="H54" s="49" t="str">
        <f t="shared" si="3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1"/>
        <v/>
      </c>
      <c r="G55" s="49" t="str">
        <f t="shared" si="2"/>
        <v/>
      </c>
      <c r="H55" s="49" t="str">
        <f t="shared" si="3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1"/>
        <v/>
      </c>
      <c r="G56" s="49" t="str">
        <f t="shared" si="2"/>
        <v/>
      </c>
      <c r="H56" s="49" t="str">
        <f t="shared" si="3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1"/>
        <v/>
      </c>
      <c r="G57" s="49" t="str">
        <f t="shared" si="2"/>
        <v/>
      </c>
      <c r="H57" s="49" t="str">
        <f t="shared" si="3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1"/>
        <v/>
      </c>
      <c r="G58" s="49" t="str">
        <f t="shared" si="2"/>
        <v/>
      </c>
      <c r="H58" s="49" t="str">
        <f t="shared" si="3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1"/>
        <v/>
      </c>
      <c r="G59" s="49" t="str">
        <f t="shared" si="2"/>
        <v/>
      </c>
      <c r="H59" s="49" t="str">
        <f t="shared" si="3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1"/>
        <v/>
      </c>
      <c r="G60" s="49" t="str">
        <f t="shared" si="2"/>
        <v/>
      </c>
      <c r="H60" s="49" t="str">
        <f t="shared" si="3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1"/>
        <v/>
      </c>
      <c r="G61" s="49" t="str">
        <f t="shared" si="2"/>
        <v/>
      </c>
      <c r="H61" s="49" t="str">
        <f t="shared" si="3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1"/>
        <v/>
      </c>
      <c r="G62" s="49" t="str">
        <f t="shared" si="2"/>
        <v/>
      </c>
      <c r="H62" s="49" t="str">
        <f t="shared" si="3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1"/>
        <v/>
      </c>
      <c r="G63" s="49" t="str">
        <f t="shared" si="2"/>
        <v/>
      </c>
      <c r="H63" s="49" t="str">
        <f t="shared" si="3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1"/>
        <v/>
      </c>
      <c r="G64" s="49" t="str">
        <f t="shared" si="2"/>
        <v/>
      </c>
      <c r="H64" s="49" t="str">
        <f t="shared" si="3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1"/>
        <v/>
      </c>
      <c r="G65" s="49" t="str">
        <f t="shared" si="2"/>
        <v/>
      </c>
      <c r="H65" s="49" t="str">
        <f t="shared" si="3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1"/>
        <v/>
      </c>
      <c r="G66" s="49" t="str">
        <f t="shared" si="2"/>
        <v/>
      </c>
      <c r="H66" s="49" t="str">
        <f t="shared" si="3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1"/>
        <v/>
      </c>
      <c r="G67" s="49" t="str">
        <f t="shared" si="2"/>
        <v/>
      </c>
      <c r="H67" s="49" t="str">
        <f t="shared" si="3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1"/>
        <v/>
      </c>
      <c r="G68" s="49" t="str">
        <f t="shared" si="2"/>
        <v/>
      </c>
      <c r="H68" s="49" t="str">
        <f t="shared" si="3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1"/>
        <v/>
      </c>
      <c r="G69" s="49" t="str">
        <f t="shared" si="2"/>
        <v/>
      </c>
      <c r="H69" s="49" t="str">
        <f t="shared" si="3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1"/>
        <v/>
      </c>
      <c r="G70" s="49" t="str">
        <f t="shared" si="2"/>
        <v/>
      </c>
      <c r="H70" s="49" t="str">
        <f t="shared" si="3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BN1" zoomScale="80" zoomScaleNormal="80" workbookViewId="0">
      <selection activeCell="BR5" sqref="BR5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05"/>
      <c r="C1" s="163">
        <v>45726</v>
      </c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63">
        <v>45726</v>
      </c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296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251</v>
      </c>
      <c r="C5" s="38" t="s">
        <v>247</v>
      </c>
      <c r="D5" s="38" t="s">
        <v>257</v>
      </c>
      <c r="E5" s="38" t="s">
        <v>257</v>
      </c>
      <c r="F5" s="38" t="s">
        <v>262</v>
      </c>
      <c r="G5" s="84" t="s">
        <v>263</v>
      </c>
      <c r="H5" s="38" t="s">
        <v>264</v>
      </c>
      <c r="I5" s="84">
        <v>57262</v>
      </c>
      <c r="J5" s="38" t="s">
        <v>275</v>
      </c>
      <c r="K5" s="84">
        <v>57262</v>
      </c>
      <c r="L5" s="84" t="s">
        <v>276</v>
      </c>
      <c r="M5" s="38" t="s">
        <v>277</v>
      </c>
      <c r="N5" s="84">
        <v>169630</v>
      </c>
      <c r="O5" s="84" t="s">
        <v>278</v>
      </c>
      <c r="P5" s="84">
        <v>227820</v>
      </c>
      <c r="Q5" s="38" t="s">
        <v>279</v>
      </c>
      <c r="R5" s="38" t="s">
        <v>253</v>
      </c>
      <c r="S5" s="84" t="s">
        <v>280</v>
      </c>
      <c r="T5" s="84" t="s">
        <v>280</v>
      </c>
      <c r="U5" s="84" t="s">
        <v>271</v>
      </c>
      <c r="V5" s="84" t="s">
        <v>252</v>
      </c>
      <c r="W5" s="84">
        <v>541</v>
      </c>
      <c r="X5" s="38" t="s">
        <v>281</v>
      </c>
      <c r="Y5" s="84">
        <v>350606407</v>
      </c>
      <c r="Z5" s="38" t="s">
        <v>282</v>
      </c>
      <c r="AA5" s="108" t="s">
        <v>283</v>
      </c>
      <c r="AB5" s="84">
        <v>36733</v>
      </c>
      <c r="AC5" s="108" t="s">
        <v>284</v>
      </c>
      <c r="AD5" s="84">
        <v>24</v>
      </c>
      <c r="AE5" s="84" t="s">
        <v>285</v>
      </c>
      <c r="AF5" s="84" t="s">
        <v>286</v>
      </c>
      <c r="AG5" s="108" t="s">
        <v>287</v>
      </c>
      <c r="AH5" s="84" t="s">
        <v>288</v>
      </c>
      <c r="AI5" s="108" t="s">
        <v>289</v>
      </c>
      <c r="AJ5" s="84">
        <v>1786</v>
      </c>
      <c r="AK5" s="84">
        <v>2000</v>
      </c>
      <c r="AL5" s="108" t="s">
        <v>290</v>
      </c>
      <c r="AM5" s="84">
        <v>32853.01</v>
      </c>
      <c r="AN5" s="112">
        <v>10932.99</v>
      </c>
      <c r="AO5" s="112">
        <v>43786</v>
      </c>
      <c r="AP5" s="112">
        <v>3879.99</v>
      </c>
      <c r="AQ5" s="112">
        <v>120.01</v>
      </c>
      <c r="AR5" s="112">
        <v>4000</v>
      </c>
      <c r="AS5" s="112">
        <v>3879.99</v>
      </c>
      <c r="AT5" s="112">
        <v>120.01</v>
      </c>
      <c r="AU5" s="112">
        <v>4000</v>
      </c>
      <c r="AV5" s="84">
        <v>30</v>
      </c>
      <c r="AW5" s="84"/>
      <c r="AX5" s="84"/>
      <c r="AY5" s="108"/>
      <c r="AZ5" s="84"/>
      <c r="BA5" s="84"/>
      <c r="BB5" s="84" t="s">
        <v>254</v>
      </c>
      <c r="BC5" s="84" t="s">
        <v>255</v>
      </c>
      <c r="BD5" s="108"/>
      <c r="BE5" s="84">
        <v>0</v>
      </c>
      <c r="BF5" s="38" t="s">
        <v>280</v>
      </c>
      <c r="BG5" s="84" t="s">
        <v>291</v>
      </c>
      <c r="BH5" s="114" t="s">
        <v>256</v>
      </c>
      <c r="BI5" s="38" t="s">
        <v>110</v>
      </c>
      <c r="BJ5" s="85">
        <v>45933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4000</v>
      </c>
      <c r="BQ5" s="117" t="s">
        <v>201</v>
      </c>
      <c r="BR5" s="118" t="s">
        <v>292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2025-10-13T07:32:50Z</dcterms:modified>
</cp:coreProperties>
</file>