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 &amp; FRT\Fraud investigation report\Oct'2025\Kanakapura _ FN25-26-02590\"/>
    </mc:Choice>
  </mc:AlternateContent>
  <xr:revisionPtr revIDLastSave="0" documentId="13_ncr:1_{49A7A0D8-D67D-42A9-A2FB-50282707C62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<sst xmlns="http://schemas.openxmlformats.org/spreadsheetml/2006/main" count="307" uniqueCount="273">
  <si>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</si>
  <si>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</si>
  <si>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</si>
  <si>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</si>
  <si>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</si>
  <si>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</si>
  <si>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</si>
  <si>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</si>
  <si>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</si>
  <si>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</si>
  <si>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</si>
  <si>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</si>
  <si>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</si>
  <si>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</si>
  <si>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</si>
  <si>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</si>
  <si>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</si>
  <si>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</si>
  <si>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</si>
  <si>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</si>
  <si>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</si>
  <si>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</si>
  <si>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</si>
  <si>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</si>
  <si>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</si>
  <si>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</si>
  <si>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</si>
  <si>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</si>
  <si>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</si>
  <si>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</si>
  <si>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</si>
  <si>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</si>
  <si>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</si>
  <si>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</si>
  <si>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</si>
  <si>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</si>
  <si>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</si>
  <si>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</si>
  <si>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</si>
  <si>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</si>
  <si>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</si>
  <si>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</si>
  <si>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</si>
  <si>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</si>
  <si>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</si>
  <si>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</si>
  <si>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</si>
  <si>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</si>
  <si>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</si>
  <si>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</si>
  <si>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</si>
  <si>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</si>
  <si>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</si>
  <si>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</si>
  <si>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</si>
  <si>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</si>
  <si>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</si>
  <si>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</si>
  <si>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</si>
  <si>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</si>
  <si>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</si>
  <si>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</si>
  <si>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</si>
  <si>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</si>
  <si>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</si>
  <si>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</si>
  <si>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</si>
  <si>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</si>
  <si>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</si>
  <si>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</si>
  <si>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</si>
  <si>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</si>
  <si>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</si>
  <si>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</si>
  <si>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</si>
  <si>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</si>
  <si>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</si>
  <si>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</si>
  <si>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</si>
  <si>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</si>
  <si>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</si>
  <si>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</si>
  <si>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</si>
  <si>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</si>
  <si>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</si>
  <si>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</si>
  <si>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</si>
  <si>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</si>
  <si>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</si>
  <si>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</si>
  <si>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</si>
  <si>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</si>
  <si>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</si>
  <si>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</si>
  <si>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</si>
  <si>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</si>
  <si>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</si>
  <si>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</si>
  <si>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</si>
  <si>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</si>
  <si>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</si>
  <si>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</si>
  <si>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</si>
  <si>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</si>
  <si>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</si>
  <si>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</si>
  <si>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</si>
  <si>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</si>
  <si>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</si>
  <si>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</si>
  <si>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</si>
  <si>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</si>
  <si>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</si>
  <si>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</si>
  <si>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</si>
  <si>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</si>
  <si>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</si>
  <si>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</si>
  <si>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</si>
  <si>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</si>
  <si>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</si>
  <si>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</si>
  <si>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</si>
  <si>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</si>
  <si>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</si>
  <si>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</si>
  <si>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</si>
  <si>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</si>
  <si>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</si>
  <si>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</si>
  <si>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</si>
  <si>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</si>
  <si>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</si>
  <si>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</si>
  <si>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</si>
  <si>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</si>
  <si>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</si>
  <si>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</si>
  <si>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</si>
  <si>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</si>
  <si>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</si>
  <si>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</si>
  <si>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</si>
  <si>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</si>
  <si>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</si>
  <si>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</si>
  <si>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</si>
  <si>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</si>
  <si>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</si>
  <si>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</si>
  <si>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</si>
  <si>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</si>
  <si>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</si>
  <si>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</si>
  <si>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</si>
  <si>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</si>
  <si>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</si>
  <si>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</si>
  <si>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</si>
  <si>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</si>
  <si>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</si>
  <si>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</si>
  <si>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</si>
  <si>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</si>
  <si>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</si>
  <si>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</si>
  <si>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</si>
  <si>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</si>
  <si>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</si>
  <si>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</si>
  <si>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</si>
  <si>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</si>
  <si>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</si>
  <si>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</si>
  <si>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</si>
  <si>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</si>
  <si>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</si>
  <si>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</si>
  <si>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</si>
  <si>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</si>
  <si>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</si>
  <si>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</si>
  <si>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</si>
  <si>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</si>
  <si>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</si>
  <si>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</si>
  <si>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</si>
  <si>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</si>
  <si>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</si>
  <si>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</si>
  <si>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</si>
  <si>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</si>
  <si>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</si>
  <si>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</si>
  <si>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</si>
  <si>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</si>
  <si>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</si>
  <si>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</si>
  <si>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</si>
  <si>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</si>
  <si>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</si>
  <si>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</si>
  <si>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</si>
  <si>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</si>
  <si>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</si>
  <si>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</si>
  <si>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</si>
  <si>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</si>
  <si>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</si>
  <si>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</si>
  <si>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</si>
  <si>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</si>
  <si>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</si>
  <si>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</si>
  <si>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</si>
  <si>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</si>
  <si>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</si>
  <si>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</si>
  <si>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</si>
  <si>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</si>
  <si>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</si>
  <si>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</si>
  <si>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</si>
  <si>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</si>
  <si>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</si>
  <si>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</si>
  <si>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</si>
  <si>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</si>
  <si>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</si>
  <si>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</si>
  <si>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</si>
  <si>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</si>
  <si>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</si>
  <si>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</si>
  <si>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</si>
  <si>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</si>
  <si>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</si>
  <si>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</si>
  <si>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</si>
  <si>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</si>
  <si>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</si>
  <si>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</si>
  <si>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</si>
  <si>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</si>
  <si>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</si>
  <si>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</si>
  <si>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</si>
  <si>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KAGL0190</t>
  </si>
  <si>
    <t>Kanakapura</t>
  </si>
  <si>
    <t>Kollegala</t>
  </si>
  <si>
    <t>Kolar</t>
  </si>
  <si>
    <t>Mysuru</t>
  </si>
  <si>
    <t>Karnataka</t>
  </si>
  <si>
    <t>IA</t>
  </si>
  <si>
    <t>FN25-26-02590</t>
  </si>
  <si>
    <t>Mahesh Halemane / SF0067849</t>
  </si>
  <si>
    <t>Srinivasa K</t>
  </si>
  <si>
    <t>SF0097718</t>
  </si>
  <si>
    <t>Branch manager</t>
  </si>
  <si>
    <t>Dual Staff</t>
  </si>
  <si>
    <t>Available &amp; Updated</t>
  </si>
  <si>
    <t>Complaint Not Lodged</t>
  </si>
  <si>
    <t xml:space="preserve">Srinivasa K
</t>
  </si>
  <si>
    <t>Branch Manager</t>
  </si>
  <si>
    <t>SF0097122</t>
  </si>
  <si>
    <t>Branch Quality manager</t>
  </si>
  <si>
    <t>Completed-Report Submitted</t>
  </si>
  <si>
    <t>Basavaraj/SF0088983</t>
  </si>
  <si>
    <t>Manjunatha A/SF0031364</t>
  </si>
  <si>
    <t>Srinatha K N/SF0097200</t>
  </si>
  <si>
    <t>Charan Kumar</t>
  </si>
  <si>
    <t xml:space="preserve">As Per BM Srinivas K and AVP Thimeesh confirmation short cash due to Double entry of one borrower amount of Rs. 5,380/-  and wrong entry of two borrowers amount of Rs. 6,720/- and regarding the same ticket also raised. </t>
  </si>
  <si>
    <t xml:space="preserve">During the verification on the date of 24-10-2025, FIMO opening balance of Rs. 20,420/- but available closing cash at branch amount of Rs. 8,320/- available and deposited to HO account and remaining amount of Rs. 12,100/- not available at branch and not deposited to HO also. (20,420-8,320=12,100/-) (FIMO opening balance – cash deposit ).  (Denomination register on date 17-10-2025 to 24-10-2025 till date not updated).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</si>
</sst>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212529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2" fontId="34" fillId="0" borderId="1" xfId="2" applyNumberFormat="1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G6" sqref="G6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Kanakapura</v>
      </c>
      <c r="D5" s="63" t="str">
        <f>IF('Physical Cash at Safe'!D28="Yes", 'Physical Cash at Safe'!A4, 'Borrower Wise Details'!C5)</f>
        <v>KAGL0190</v>
      </c>
      <c r="E5" s="63" t="str">
        <f>IF(D5="", "", IF(ISBLANK('Loan Outstanding Report'!C5), IF('Physical Cash at Safe'!D28="Yes", 'Physical Cash at Safe'!A6, ""), 'Loan Outstanding Report'!C5))</f>
        <v>Karnataka</v>
      </c>
      <c r="F5" s="63" t="str">
        <f>IF(D5="", "", IF(ISBLANK('Loan Outstanding Report'!D5), IF('Physical Cash at Safe'!D28="Yes", 'Physical Cash at Safe'!E4, ""), 'Loan Outstanding Report'!D5))</f>
        <v>Mysuru</v>
      </c>
      <c r="G5" s="61">
        <v>45947</v>
      </c>
      <c r="H5" s="107" t="s">
        <v>253</v>
      </c>
      <c r="I5" s="61">
        <v>45947</v>
      </c>
      <c r="J5" s="74" t="str">
        <f>IF('Physical Cash at Safe'!D28="Yes",'Physical Cash at Safe'!E28,IF('Borrower Wise Details'!D5&lt;&gt;"",'Borrower Wise Details'!D5,""))</f>
        <v>FN25-26-02590</v>
      </c>
      <c r="K5" s="81">
        <v>0</v>
      </c>
      <c r="L5" s="82">
        <v>12100</v>
      </c>
      <c r="M5" s="82">
        <v>0</v>
      </c>
      <c r="N5" s="132" t="s">
        <v>267</v>
      </c>
      <c r="O5" s="132" t="s">
        <v>268</v>
      </c>
      <c r="P5" s="132" t="s">
        <v>269</v>
      </c>
      <c r="Q5" s="82" t="s">
        <v>255</v>
      </c>
      <c r="R5" s="75" t="str">
        <f>IF('Physical Cash at Safe'!$D$28="Yes", 'Physical Cash at Safe'!$A$28, IF('Borrower Wise Details'!F5&lt;&gt;"", 'Borrower Wise Details'!F5, ""))</f>
        <v>Srinivasa K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SF0097718</v>
      </c>
      <c r="U5" s="77" t="s">
        <v>199</v>
      </c>
      <c r="V5" s="61"/>
      <c r="W5" s="109" t="str">
        <f>IF('Physical Cash at Safe'!$D$28="Yes",
    "Safe Locker Cash Siphoned Off",
    IF('Borrower Wise Details'!$P$5&lt;&gt;"",'Borrower Wise Details'!$P$5,"")
)</f>
        <v>Safe Locker Cash Siphoned Off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266</v>
      </c>
      <c r="Z5" s="61">
        <v>45954</v>
      </c>
      <c r="AA5" s="61">
        <v>45954</v>
      </c>
      <c r="AB5" s="94" t="str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/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12100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12100</v>
      </c>
      <c r="AF5" s="62" t="str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/>
      </c>
      <c r="AG5" s="61">
        <v>45960</v>
      </c>
      <c r="AH5" s="70" t="s">
        <v>272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Kanakapura</v>
      </c>
      <c r="C5" s="50" t="str">
        <f>IF('Fraud Investigation Report'!D5="", "", 'Fraud Investigation Report'!D5)</f>
        <v>KAGL0190</v>
      </c>
      <c r="D5" s="68" t="str">
        <f>IF(OR('Fraud Investigation Report'!R5="", 'Fraud Investigation Report'!R5=0), "", 'Fraud Investigation Report'!R5)</f>
        <v>Srinivasa K</v>
      </c>
      <c r="E5" s="68" t="str">
        <f>IF(OR('Fraud Investigation Report'!T5="", 'Fraud Investigation Report'!T5=0), "", 'Fraud Investigation Report'!T5)</f>
        <v>SF0097718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FN25-26-02590</v>
      </c>
      <c r="H5" s="69">
        <f>IF(OR(ISNUMBER(SEARCH("Safe Locker Cash Siphoned Off",'Fraud Investigation Report'!W5)), ISNUMBER(SEARCH("Safe Locker Cash Siphoned Off",'Fraud Investigation Report'!X5))), 'Physical Cash at Safe'!$A$30, "")</f>
        <v>12100</v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12100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12100</v>
      </c>
      <c r="Q5" s="49"/>
      <c r="R5" s="84" t="s">
        <v>261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4" activePane="bottomLeft" state="frozen"/>
      <selection pane="bottomLeft" activeCell="B25" sqref="B25:E25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32.1796875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51" t="s">
        <v>2</v>
      </c>
      <c r="B1" s="152"/>
      <c r="C1" s="152"/>
      <c r="D1" s="152"/>
      <c r="E1" s="153"/>
    </row>
    <row r="2" spans="1:5" ht="18.5" x14ac:dyDescent="0.45">
      <c r="A2" s="14"/>
      <c r="B2" s="154" t="s">
        <v>3</v>
      </c>
      <c r="C2" s="154"/>
      <c r="D2" s="15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247</v>
      </c>
      <c r="B4" s="41" t="s">
        <v>248</v>
      </c>
      <c r="C4" s="41" t="s">
        <v>249</v>
      </c>
      <c r="D4" s="41" t="s">
        <v>250</v>
      </c>
      <c r="E4" s="41" t="s">
        <v>251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252</v>
      </c>
      <c r="B6" s="18">
        <v>45954</v>
      </c>
      <c r="C6" s="18">
        <v>45953</v>
      </c>
      <c r="D6" s="18">
        <v>45954</v>
      </c>
      <c r="E6" s="19">
        <v>0.64375000000000004</v>
      </c>
    </row>
    <row r="7" spans="1:5" ht="15.5" x14ac:dyDescent="0.35">
      <c r="A7" s="155" t="s">
        <v>70</v>
      </c>
      <c r="B7" s="156"/>
      <c r="C7" s="156"/>
      <c r="D7" s="156"/>
      <c r="E7" s="156"/>
    </row>
    <row r="8" spans="1:5" ht="15" customHeight="1" x14ac:dyDescent="0.35">
      <c r="A8" s="157" t="s">
        <v>71</v>
      </c>
      <c r="B8" s="159" t="s">
        <v>92</v>
      </c>
      <c r="C8" s="160"/>
      <c r="D8" s="161" t="s">
        <v>72</v>
      </c>
      <c r="E8" s="162"/>
    </row>
    <row r="9" spans="1:5" ht="14.5" x14ac:dyDescent="0.35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20420</v>
      </c>
      <c r="C18" s="23">
        <f>B18</f>
        <v>20420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20420</v>
      </c>
      <c r="D19" s="30" t="s">
        <v>76</v>
      </c>
      <c r="E19" s="31">
        <f>SUM(E10:E18)</f>
        <v>0</v>
      </c>
    </row>
    <row r="20" spans="1:5" ht="30" customHeight="1" x14ac:dyDescent="0.35">
      <c r="A20" s="163" t="s">
        <v>97</v>
      </c>
      <c r="B20" s="164"/>
      <c r="C20" s="32"/>
      <c r="D20" s="33" t="s">
        <v>91</v>
      </c>
      <c r="E20" s="34"/>
    </row>
    <row r="21" spans="1:5" ht="30" customHeight="1" x14ac:dyDescent="0.35">
      <c r="A21" s="165" t="s">
        <v>88</v>
      </c>
      <c r="B21" s="166"/>
      <c r="C21" s="34"/>
      <c r="D21" s="33" t="s">
        <v>89</v>
      </c>
      <c r="E21" s="34">
        <v>8320</v>
      </c>
    </row>
    <row r="22" spans="1:5" ht="30" customHeight="1" x14ac:dyDescent="0.35">
      <c r="A22" s="165" t="s">
        <v>77</v>
      </c>
      <c r="B22" s="166"/>
      <c r="C22" s="34"/>
      <c r="D22" s="35" t="s">
        <v>78</v>
      </c>
      <c r="E22" s="34" t="s">
        <v>199</v>
      </c>
    </row>
    <row r="23" spans="1:5" ht="30" customHeight="1" x14ac:dyDescent="0.35">
      <c r="A23" s="165" t="s">
        <v>79</v>
      </c>
      <c r="B23" s="166"/>
      <c r="C23" s="52">
        <f>(C19+C21)-(E20+E21)-E19</f>
        <v>12100</v>
      </c>
      <c r="D23" s="53" t="s">
        <v>215</v>
      </c>
      <c r="E23" s="34"/>
    </row>
    <row r="24" spans="1:5" ht="82.5" customHeight="1" x14ac:dyDescent="0.35">
      <c r="A24" s="33" t="s">
        <v>80</v>
      </c>
      <c r="B24" s="150" t="s">
        <v>272</v>
      </c>
      <c r="C24" s="150"/>
      <c r="D24" s="150"/>
      <c r="E24" s="150"/>
    </row>
    <row r="25" spans="1:5" ht="57.75" customHeight="1" x14ac:dyDescent="0.35">
      <c r="A25" s="36" t="s">
        <v>81</v>
      </c>
      <c r="B25" s="139" t="s">
        <v>271</v>
      </c>
      <c r="C25" s="139"/>
      <c r="D25" s="139"/>
      <c r="E25" s="139"/>
    </row>
    <row r="26" spans="1:5" ht="20.149999999999999" customHeight="1" x14ac:dyDescent="0.35">
      <c r="A26" s="144" t="s">
        <v>189</v>
      </c>
      <c r="B26" s="144"/>
      <c r="C26" s="144"/>
      <c r="D26" s="144"/>
      <c r="E26" s="144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131" t="s">
        <v>256</v>
      </c>
      <c r="B28" s="131" t="s">
        <v>257</v>
      </c>
      <c r="C28" s="43" t="s">
        <v>258</v>
      </c>
      <c r="D28" s="43" t="s">
        <v>244</v>
      </c>
      <c r="E28" s="79" t="s">
        <v>254</v>
      </c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42" t="s">
        <v>218</v>
      </c>
      <c r="E29" s="143"/>
    </row>
    <row r="30" spans="1:5" ht="40" customHeight="1" x14ac:dyDescent="0.35">
      <c r="A30" s="127">
        <v>12100</v>
      </c>
      <c r="B30" s="127">
        <v>0</v>
      </c>
      <c r="C30" s="128">
        <f>A30-B30</f>
        <v>12100</v>
      </c>
      <c r="D30" s="145" t="s">
        <v>193</v>
      </c>
      <c r="E30" s="146"/>
    </row>
    <row r="31" spans="1:5" ht="15" customHeight="1" x14ac:dyDescent="0.35">
      <c r="A31" s="147"/>
      <c r="B31" s="148"/>
      <c r="C31" s="148"/>
      <c r="D31" s="148"/>
      <c r="E31" s="149"/>
    </row>
    <row r="32" spans="1:5" ht="24.75" customHeight="1" x14ac:dyDescent="0.35">
      <c r="A32" s="37" t="s">
        <v>219</v>
      </c>
      <c r="B32" s="38" t="s">
        <v>259</v>
      </c>
      <c r="C32" s="37" t="s">
        <v>82</v>
      </c>
      <c r="D32" s="140" t="s">
        <v>260</v>
      </c>
      <c r="E32" s="141"/>
    </row>
    <row r="33" spans="1:5" ht="18" customHeight="1" x14ac:dyDescent="0.35">
      <c r="A33" s="37" t="s">
        <v>83</v>
      </c>
      <c r="B33" s="106">
        <v>270</v>
      </c>
      <c r="C33" s="39" t="s">
        <v>84</v>
      </c>
      <c r="D33" s="134">
        <v>219</v>
      </c>
      <c r="E33" s="135"/>
    </row>
    <row r="34" spans="1:5" ht="39" x14ac:dyDescent="0.35">
      <c r="A34" s="39" t="s">
        <v>220</v>
      </c>
      <c r="B34" s="117" t="s">
        <v>262</v>
      </c>
      <c r="C34" s="39" t="s">
        <v>221</v>
      </c>
      <c r="D34" s="136" t="s">
        <v>270</v>
      </c>
      <c r="E34" s="137"/>
    </row>
    <row r="35" spans="1:5" ht="26" x14ac:dyDescent="0.35">
      <c r="A35" s="39" t="s">
        <v>222</v>
      </c>
      <c r="B35" s="38" t="s">
        <v>257</v>
      </c>
      <c r="C35" s="39" t="s">
        <v>224</v>
      </c>
      <c r="D35" s="136" t="s">
        <v>264</v>
      </c>
      <c r="E35" s="137"/>
    </row>
    <row r="36" spans="1:5" ht="25.5" customHeight="1" x14ac:dyDescent="0.35">
      <c r="A36" s="39" t="s">
        <v>223</v>
      </c>
      <c r="B36" s="38" t="s">
        <v>263</v>
      </c>
      <c r="C36" s="39" t="s">
        <v>225</v>
      </c>
      <c r="D36" s="138" t="s">
        <v>265</v>
      </c>
      <c r="E36" s="138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A5" sqref="A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81640625" style="13" customWidth="1"/>
    <col min="6" max="6" width="20.453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453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/>
      </c>
      <c r="C5" s="119" t="str">
        <f>IF('Loan Outstanding Report'!$H$5="", "", 'Loan Outstanding Report'!$H$5)</f>
        <v/>
      </c>
      <c r="D5" s="41"/>
      <c r="E5" s="65"/>
      <c r="F5" s="129"/>
      <c r="G5" s="130"/>
      <c r="H5" s="49"/>
      <c r="I5" s="120"/>
      <c r="J5" s="120"/>
      <c r="K5" s="120"/>
      <c r="L5" s="11"/>
      <c r="M5" s="65"/>
      <c r="N5" s="124"/>
      <c r="O5" s="124"/>
      <c r="P5" s="121"/>
      <c r="Q5" s="80"/>
      <c r="R5" s="124"/>
      <c r="S5" s="124"/>
      <c r="T5" s="124"/>
      <c r="U5" s="125" t="str">
        <f t="shared" ref="U5" si="0">IF(AND(ISBLANK(R5),ISBLANK(S5),ISBLANK(T5)),"",R5-(S5+T5))</f>
        <v/>
      </c>
      <c r="V5" s="117"/>
      <c r="W5" s="122"/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H4" sqref="H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1796875" style="99" bestFit="1" customWidth="1"/>
    <col min="22" max="23" width="8.7265625" style="99" customWidth="1"/>
    <col min="24" max="24" width="26.1796875" style="99" bestFit="1" customWidth="1"/>
    <col min="25" max="25" width="12.81640625" style="99" bestFit="1" customWidth="1"/>
    <col min="26" max="26" width="27.453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8164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54296875" style="99" bestFit="1" customWidth="1"/>
    <col min="57" max="57" width="10.81640625" style="99" customWidth="1"/>
    <col min="58" max="58" width="15.453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/>
      <c r="C5" s="38"/>
      <c r="D5" s="38"/>
      <c r="E5" s="38"/>
      <c r="F5" s="38"/>
      <c r="G5" s="84"/>
      <c r="H5" s="38"/>
      <c r="I5" s="84"/>
      <c r="J5" s="38"/>
      <c r="K5" s="84"/>
      <c r="L5" s="84"/>
      <c r="M5" s="38"/>
      <c r="N5" s="84"/>
      <c r="O5" s="84"/>
      <c r="P5" s="84"/>
      <c r="Q5" s="38"/>
      <c r="R5" s="38"/>
      <c r="S5" s="84"/>
      <c r="T5" s="84"/>
      <c r="U5" s="84"/>
      <c r="V5" s="84"/>
      <c r="W5" s="84"/>
      <c r="X5" s="38"/>
      <c r="Y5" s="84"/>
      <c r="Z5" s="38"/>
      <c r="AA5" s="108"/>
      <c r="AB5" s="84"/>
      <c r="AC5" s="108"/>
      <c r="AD5" s="84"/>
      <c r="AE5" s="84"/>
      <c r="AF5" s="84"/>
      <c r="AG5" s="108"/>
      <c r="AH5" s="84"/>
      <c r="AI5" s="108"/>
      <c r="AJ5" s="84"/>
      <c r="AK5" s="84"/>
      <c r="AL5" s="108"/>
      <c r="AM5" s="84"/>
      <c r="AN5" s="112"/>
      <c r="AO5" s="112"/>
      <c r="AP5" s="112"/>
      <c r="AQ5" s="112"/>
      <c r="AR5" s="112"/>
      <c r="AS5" s="112"/>
      <c r="AT5" s="112"/>
      <c r="AU5" s="112"/>
      <c r="AV5" s="84"/>
      <c r="AW5" s="84"/>
      <c r="AX5" s="84"/>
      <c r="AY5" s="108"/>
      <c r="AZ5" s="84"/>
      <c r="BA5" s="84"/>
      <c r="BB5" s="84"/>
      <c r="BC5" s="84"/>
      <c r="BD5" s="108"/>
      <c r="BE5" s="84"/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 B</cp:lastModifiedBy>
  <cp:lastPrinted>2025-05-06T06:37:39Z</cp:lastPrinted>
  <dcterms:created xsi:type="dcterms:W3CDTF">2023-04-07T11:05:50Z</dcterms:created>
  <dcterms:modified xsi:type="dcterms:W3CDTF">2025-10-30T05:46:14Z</dcterms:modified>
</cp:coreProperties>
</file>