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arauli CSS 119330/"/>
    </mc:Choice>
  </mc:AlternateContent>
  <xr:revisionPtr revIDLastSave="25" documentId="11_9956A65B0DFBE485C993F59BEAC5A9DC2483DB03" xr6:coauthVersionLast="47" xr6:coauthVersionMax="47" xr10:uidLastSave="{FD98480D-B82D-43B8-9BE4-559DCFB53BC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D5" i="24" s="1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<sst xmlns="http://schemas.openxmlformats.org/spreadsheetml/2006/main" count="361" uniqueCount="301">
  <si>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</si>
  <si>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</si>
  <si>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</si>
  <si>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</si>
  <si>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</si>
  <si>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</si>
  <si>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</si>
  <si>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</si>
  <si>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</si>
  <si>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</si>
  <si>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</si>
  <si>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</si>
  <si>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</si>
  <si>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</si>
  <si>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</si>
  <si>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</si>
  <si>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</si>
  <si>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</si>
  <si>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</si>
  <si>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</si>
  <si>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</si>
  <si>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</si>
  <si>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</si>
  <si>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</si>
  <si>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</si>
  <si>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</si>
  <si>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</si>
  <si>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</si>
  <si>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</si>
  <si>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</si>
  <si>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</si>
  <si>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</si>
  <si>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</si>
  <si>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</si>
  <si>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</si>
  <si>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</si>
  <si>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</si>
  <si>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</si>
  <si>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</si>
  <si>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</si>
  <si>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</si>
  <si>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</si>
  <si>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</si>
  <si>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</si>
  <si>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</si>
  <si>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</si>
  <si>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</si>
  <si>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</si>
  <si>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</si>
  <si>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</si>
  <si>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</si>
  <si>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</si>
  <si>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</si>
  <si>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</si>
  <si>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</si>
  <si>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</si>
  <si>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</si>
  <si>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</si>
  <si>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</si>
  <si>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</si>
  <si>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</si>
  <si>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</si>
  <si>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</si>
  <si>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</si>
  <si>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</si>
  <si>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</si>
  <si>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</si>
  <si>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</si>
  <si>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</si>
  <si>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</si>
  <si>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</si>
  <si>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</si>
  <si>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</si>
  <si>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</si>
  <si>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</si>
  <si>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</si>
  <si>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</si>
  <si>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</si>
  <si>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</si>
  <si>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</si>
  <si>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</si>
  <si>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</si>
  <si>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</si>
  <si>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</si>
  <si>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</si>
  <si>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</si>
  <si>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</si>
  <si>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</si>
  <si>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</si>
  <si>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</si>
  <si>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</si>
  <si>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</si>
  <si>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</si>
  <si>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</si>
  <si>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</si>
  <si>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</si>
  <si>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</si>
  <si>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</si>
  <si>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</si>
  <si>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</si>
  <si>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</si>
  <si>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</si>
  <si>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</si>
  <si>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</si>
  <si>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</si>
  <si>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</si>
  <si>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</si>
  <si>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</si>
  <si>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</si>
  <si>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</si>
  <si>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</si>
  <si>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</si>
  <si>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</si>
  <si>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</si>
  <si>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</si>
  <si>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</si>
  <si>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</si>
  <si>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</si>
  <si>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</si>
  <si>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BH3434</t>
  </si>
  <si>
    <t>Barauli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</si>
  <si>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</si>
  <si>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</si>
  <si>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</si>
  <si>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</si>
  <si>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</si>
  <si>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</si>
  <si>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</si>
  <si>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</si>
  <si>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</si>
  <si>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</si>
  <si>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</si>
  <si>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</si>
  <si>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</si>
  <si>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</si>
  <si>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</si>
  <si>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</si>
  <si>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</si>
  <si>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</si>
  <si>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</si>
  <si>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</si>
  <si>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</si>
  <si>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</si>
  <si>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</si>
  <si>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</si>
  <si>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</si>
  <si>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</si>
  <si>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Rs.16462/Cash is not available in locker.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</si>
  <si>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</si>
  <si>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</si>
  <si>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</si>
  <si>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</si>
  <si>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</si>
  <si>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</si>
  <si>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</si>
  <si>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</si>
  <si>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</si>
  <si>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</si>
  <si>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</si>
  <si>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</si>
  <si>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</si>
  <si>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</si>
  <si>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</si>
  <si>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</si>
  <si>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</si>
  <si>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</si>
  <si>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</si>
  <si>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</si>
  <si>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Sanjeet kumar soni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</si>
  <si>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</si>
  <si>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Ayush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</si>
  <si>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</si>
  <si>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SF0098825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</si>
  <si>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</si>
  <si>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SF0092224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</si>
  <si>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</si>
  <si>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</si>
  <si>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</si>
  <si>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</si>
  <si>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</si>
  <si>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</si>
  <si>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</si>
  <si>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</si>
  <si>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</si>
  <si>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</si>
  <si>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</si>
  <si>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</si>
  <si>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</si>
  <si>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</si>
  <si>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</si>
  <si>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</si>
  <si>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</si>
  <si>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</si>
  <si>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</si>
  <si>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</si>
  <si>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</si>
  <si>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</si>
  <si>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</si>
  <si>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</si>
  <si>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</si>
  <si>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</si>
  <si>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</si>
  <si>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Dumra C5</t>
  </si>
  <si>
    <t>SSF6228786</t>
  </si>
  <si>
    <t>SONA DEVI</t>
  </si>
  <si>
    <t>06-Jun-2024</t>
  </si>
  <si>
    <t>As per UPI loan card &amp; borrower confirmation she pre closed her loan on 02-07-2025 of RS 26260 to BM-Sanjeet Kumar Soni /SF0098825 but LO-Sanjeet Kumar Soni not Closed her loan and posted Rs-0 on dated fraud amount 26260 outstanding showing fimo of Rs-26260  as on 17-10-2025,This amount may increase due to internet charge. 2,When bank statement was asked from Sanjeet Kumar Soni, he did not provide it.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</si>
  <si>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</si>
  <si>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</si>
  <si>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</si>
  <si>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</si>
  <si>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</si>
  <si>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</si>
  <si>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</si>
  <si>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</si>
  <si>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</si>
  <si>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</si>
  <si>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</si>
  <si>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</si>
  <si>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</si>
  <si>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</si>
  <si>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</si>
  <si>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</si>
  <si>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</si>
  <si>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</si>
  <si>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</si>
  <si>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</si>
  <si>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</si>
  <si>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</si>
  <si>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</si>
  <si>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</si>
  <si>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</si>
  <si>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</si>
  <si>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</si>
  <si>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</si>
  <si>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</si>
  <si>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</si>
  <si>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</si>
  <si>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</si>
  <si>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</si>
  <si>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</si>
  <si>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</si>
  <si>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</si>
  <si>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</si>
  <si>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</si>
  <si>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</si>
  <si>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</si>
  <si>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</si>
  <si>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</si>
  <si>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</si>
  <si>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</si>
  <si>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</si>
  <si>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</si>
  <si>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</si>
  <si>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</si>
  <si>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</si>
  <si>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</si>
  <si>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</si>
  <si>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</si>
  <si>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</si>
  <si>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</si>
  <si>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</si>
  <si>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</si>
  <si>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</si>
  <si>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</si>
  <si>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</si>
  <si>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</si>
  <si>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</si>
  <si>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</si>
  <si>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</si>
  <si>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</si>
  <si>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</si>
  <si>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</si>
  <si>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</si>
  <si>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</si>
  <si>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</si>
  <si>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</si>
  <si>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Dumra</t>
  </si>
  <si>
    <t>Aayush Kumar</t>
  </si>
  <si>
    <t>Dumra C5 Pramila Devi1</t>
  </si>
  <si>
    <t>Chetana Weekly</t>
  </si>
  <si>
    <t>BC</t>
  </si>
  <si>
    <t>HINDU</t>
  </si>
  <si>
    <t>Agriculture &amp; Farming</t>
  </si>
  <si>
    <t/>
  </si>
  <si>
    <t>GL-1</t>
  </si>
  <si>
    <t>1.36 Yrs</t>
  </si>
  <si>
    <t>06 Jun 2024</t>
  </si>
  <si>
    <t>&lt;= 2 Years</t>
  </si>
  <si>
    <t>19-Jun-2024</t>
  </si>
  <si>
    <t>30-Apr-2025</t>
  </si>
  <si>
    <t>Open</t>
  </si>
  <si>
    <t>8674973422</t>
  </si>
  <si>
    <t>Satyendra Kumae Singh/SF0075615</t>
  </si>
  <si>
    <t>17-10-2025</t>
  </si>
  <si>
    <t>08:00AM</t>
  </si>
  <si>
    <t>BQM Cash Fraud Shortage is in Bolt 16462/Mail already Send to all Saviour Superiser.</t>
  </si>
  <si>
    <t>FIR Not Filled</t>
  </si>
  <si>
    <t>Sanjeet Kumar Soni</t>
  </si>
  <si>
    <t>As per UPI loan card &amp; borrower confirmation she pre closed her loan on 02-07-2025 of RS 26260 to BM-Sanjeet Kumar Soni /SF0098825 but BM-Sanjeet Kumar Soni not Closed her loan and posted Rs-0 on dated fraud amount 26260 outstanding showing fimo of Rs-26260  as on 17-10-2025,This amount may increase due to interestt charge. 2,When bank statement was asked from Sanjeet Kumar Soni, he did not provide it.</t>
  </si>
  <si>
    <t>FN25-26-02592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</si>
</sst>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N1" workbookViewId="0">
      <pane ySplit="4" topLeftCell="A5" activePane="bottomLeft" state="frozen"/>
      <selection pane="bottomLeft" activeCell="R5" sqref="R5:T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BH3434</v>
      </c>
      <c r="D5" s="112" t="str">
        <f>IF('Physical Cash at Safe'!D28="Yes",'Physical Cash at Safe'!A4,'Borrower Wise Details'!C5)</f>
        <v>Barauli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45936</v>
      </c>
      <c r="H5" s="114" t="s">
        <v>89</v>
      </c>
      <c r="I5" s="113">
        <v>45947</v>
      </c>
      <c r="J5" s="116" t="str">
        <f>IF('Physical Cash at Safe'!D28="Yes",'Physical Cash at Safe'!E28,IF('Borrower Wise Details'!D5&lt;&gt;"",'Borrower Wise Details'!D5,""))</f>
        <v>FN25-26-02592</v>
      </c>
      <c r="K5" s="117">
        <v>1</v>
      </c>
      <c r="L5" s="118">
        <v>26260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Sanjeet Kumar Soni</v>
      </c>
      <c r="S5" s="116" t="str">
        <f>IF('Physical Cash at Safe'!$D$28="Yes",'Physical Cash at Safe'!$C$28,IF('Borrower Wise Details'!H5&lt;&gt;"",'Borrower Wise Details'!H5,""))</f>
        <v>BM</v>
      </c>
      <c r="T5" s="116" t="str">
        <f>IF('Physical Cash at Safe'!$D$28="Yes",'Physical Cash at Safe'!$B$28,IF('Borrower Wise Details'!G5&lt;&gt;"",'Borrower Wise Details'!G5,""))</f>
        <v>SF0098825</v>
      </c>
      <c r="U5" s="121" t="s">
        <v>15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45946</v>
      </c>
      <c r="AA5" s="113">
        <v>45946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26260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26260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45947</v>
      </c>
      <c r="AH5" s="125" t="s">
        <v>206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BH3434</v>
      </c>
      <c r="C5" s="97" t="str">
        <f>IF('Fraud Investigation Report'!D5="","",'Fraud Investigation Report'!D5)</f>
        <v>Barauli</v>
      </c>
      <c r="D5" s="98" t="str">
        <f>IF(OR('Fraud Investigation Report'!R5="",'Fraud Investigation Report'!R5=0),"",'Fraud Investigation Report'!R5)</f>
        <v>Sanjeet Kumar Soni</v>
      </c>
      <c r="E5" s="98" t="str">
        <f>IF(OR('Fraud Investigation Report'!T5="",'Fraud Investigation Report'!T5=0),"",'Fraud Investigation Report'!T5)</f>
        <v>SF0098825</v>
      </c>
      <c r="F5" s="98" t="str">
        <f>IF(OR('Fraud Investigation Report'!S5="",'Fraud Investigation Report'!S5=0),"",'Fraud Investigation Report'!S5)</f>
        <v>BM</v>
      </c>
      <c r="G5" s="97" t="str">
        <f>IF('Fraud Investigation Report'!J5="","",'Fraud Investigation Report'!J5)</f>
        <v>FN25-26-02592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26260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26260</v>
      </c>
      <c r="O5" s="99">
        <f>IF('Fraud Investigation Report'!AD5="","",'Fraud Investigation Report'!AD5)</f>
        <v>0</v>
      </c>
      <c r="P5" s="102">
        <f>IF(AND(N5="",O5=""),"",IF(O5="",N5,N5-IF(ISNUMBER(O5),O5,0)))</f>
        <v>26260</v>
      </c>
      <c r="Q5" s="44"/>
      <c r="R5" s="12" t="s">
        <v>297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tabSelected="1" workbookViewId="0">
      <pane ySplit="2" topLeftCell="A20" activePane="bottomLeft" state="frozen"/>
      <selection pane="bottomLeft" activeCell="D21" sqref="D2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2" t="s">
        <v>52</v>
      </c>
      <c r="B1" s="133"/>
      <c r="C1" s="133"/>
      <c r="D1" s="133"/>
      <c r="E1" s="134"/>
    </row>
    <row r="2" spans="1:5" ht="18.5">
      <c r="A2" s="54"/>
      <c r="B2" s="135" t="s">
        <v>53</v>
      </c>
      <c r="C2" s="135"/>
      <c r="D2" s="135"/>
      <c r="E2" s="55"/>
    </row>
    <row r="3" spans="1:5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2" t="s">
        <v>120</v>
      </c>
      <c r="C4" s="42" t="s">
        <v>121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45946</v>
      </c>
      <c r="C6" s="60">
        <v>45945</v>
      </c>
      <c r="D6" s="60">
        <v>45946</v>
      </c>
      <c r="E6" s="61">
        <v>0.29861111111111099</v>
      </c>
    </row>
    <row r="7" spans="1:5" ht="15.5">
      <c r="A7" s="136" t="s">
        <v>130</v>
      </c>
      <c r="B7" s="137"/>
      <c r="C7" s="137"/>
      <c r="D7" s="137"/>
      <c r="E7" s="137"/>
    </row>
    <row r="8" spans="1:5" ht="15" customHeight="1">
      <c r="A8" s="163" t="s">
        <v>131</v>
      </c>
      <c r="B8" s="138" t="s">
        <v>132</v>
      </c>
      <c r="C8" s="139"/>
      <c r="D8" s="140" t="s">
        <v>133</v>
      </c>
      <c r="E8" s="141"/>
    </row>
    <row r="9" spans="1:5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136</v>
      </c>
      <c r="B18" s="70">
        <v>124556</v>
      </c>
      <c r="C18" s="66">
        <f>B18</f>
        <v>124556</v>
      </c>
      <c r="D18" s="70"/>
      <c r="E18" s="71">
        <f>D18</f>
        <v>0</v>
      </c>
    </row>
    <row r="19" spans="1:5">
      <c r="A19" s="72"/>
      <c r="B19" s="73" t="s">
        <v>137</v>
      </c>
      <c r="C19" s="74">
        <f>SUM(C10:C18)</f>
        <v>124556</v>
      </c>
      <c r="D19" s="73" t="s">
        <v>137</v>
      </c>
      <c r="E19" s="74">
        <f>SUM(E10:E18)</f>
        <v>0</v>
      </c>
    </row>
    <row r="20" spans="1:5" ht="30" customHeight="1">
      <c r="A20" s="142" t="s">
        <v>138</v>
      </c>
      <c r="B20" s="143"/>
      <c r="C20" s="75">
        <v>108094</v>
      </c>
      <c r="D20" s="76" t="s">
        <v>139</v>
      </c>
      <c r="E20" s="77">
        <v>0</v>
      </c>
    </row>
    <row r="21" spans="1:5" ht="30" customHeight="1">
      <c r="A21" s="144" t="s">
        <v>140</v>
      </c>
      <c r="B21" s="145"/>
      <c r="C21" s="77">
        <v>0</v>
      </c>
      <c r="D21" s="76" t="s">
        <v>141</v>
      </c>
      <c r="E21" s="77">
        <v>108094</v>
      </c>
    </row>
    <row r="22" spans="1:5" ht="30" customHeight="1">
      <c r="A22" s="144" t="s">
        <v>142</v>
      </c>
      <c r="B22" s="145"/>
      <c r="C22" s="77">
        <v>0</v>
      </c>
      <c r="D22" s="78" t="s">
        <v>143</v>
      </c>
      <c r="E22" s="77"/>
    </row>
    <row r="23" spans="1:5" ht="30" customHeight="1">
      <c r="A23" s="144" t="s">
        <v>144</v>
      </c>
      <c r="B23" s="145"/>
      <c r="C23" s="79">
        <f>(C19+C21)-(E20+E21)-E19</f>
        <v>16462</v>
      </c>
      <c r="D23" s="80" t="s">
        <v>145</v>
      </c>
      <c r="E23" s="77">
        <v>0</v>
      </c>
    </row>
    <row r="24" spans="1:5" ht="82.5" customHeight="1">
      <c r="A24" s="76" t="s">
        <v>146</v>
      </c>
      <c r="B24" s="146" t="s">
        <v>147</v>
      </c>
      <c r="C24" s="146"/>
      <c r="D24" s="146"/>
      <c r="E24" s="146"/>
    </row>
    <row r="25" spans="1:5" ht="57.75" customHeight="1">
      <c r="A25" s="81" t="s">
        <v>148</v>
      </c>
      <c r="B25" s="147" t="s">
        <v>296</v>
      </c>
      <c r="C25" s="147"/>
      <c r="D25" s="147"/>
      <c r="E25" s="147"/>
    </row>
    <row r="26" spans="1:5" ht="20.149999999999999" customHeight="1">
      <c r="A26" s="148" t="s">
        <v>149</v>
      </c>
      <c r="B26" s="148"/>
      <c r="C26" s="148"/>
      <c r="D26" s="148"/>
      <c r="E26" s="148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9" t="s">
        <v>158</v>
      </c>
      <c r="E29" s="150"/>
    </row>
    <row r="30" spans="1:5" ht="40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159</v>
      </c>
      <c r="B32" s="14" t="s">
        <v>160</v>
      </c>
      <c r="C32" s="88" t="s">
        <v>161</v>
      </c>
      <c r="D32" s="156" t="s">
        <v>162</v>
      </c>
      <c r="E32" s="157"/>
    </row>
    <row r="33" spans="1:5" ht="18" customHeight="1">
      <c r="A33" s="88" t="s">
        <v>163</v>
      </c>
      <c r="B33" s="14" t="s">
        <v>164</v>
      </c>
      <c r="C33" s="89" t="s">
        <v>165</v>
      </c>
      <c r="D33" s="158" t="s">
        <v>166</v>
      </c>
      <c r="E33" s="159"/>
    </row>
    <row r="34" spans="1:5" ht="26">
      <c r="A34" s="89" t="s">
        <v>167</v>
      </c>
      <c r="B34" s="14" t="s">
        <v>168</v>
      </c>
      <c r="C34" s="89" t="s">
        <v>169</v>
      </c>
      <c r="D34" s="160" t="s">
        <v>170</v>
      </c>
      <c r="E34" s="161"/>
    </row>
    <row r="35" spans="1:5" ht="26">
      <c r="A35" s="89" t="s">
        <v>171</v>
      </c>
      <c r="B35" s="14" t="s">
        <v>172</v>
      </c>
      <c r="C35" s="89" t="s">
        <v>173</v>
      </c>
      <c r="D35" s="160" t="s">
        <v>174</v>
      </c>
      <c r="E35" s="161"/>
    </row>
    <row r="36" spans="1:5" ht="25.5" customHeight="1">
      <c r="A36" s="89" t="s">
        <v>175</v>
      </c>
      <c r="B36" s="14" t="s">
        <v>176</v>
      </c>
      <c r="C36" s="89" t="s">
        <v>177</v>
      </c>
      <c r="D36" s="162" t="s">
        <v>178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8.6328125" style="31" bestFit="1" customWidth="1"/>
    <col min="2" max="3" width="13.453125" style="31" bestFit="1" customWidth="1"/>
    <col min="4" max="4" width="17" style="31" bestFit="1" customWidth="1"/>
    <col min="5" max="5" width="17.1796875" style="31" bestFit="1" customWidth="1"/>
    <col min="6" max="8" width="22.453125" style="31" bestFit="1" customWidth="1"/>
    <col min="9" max="9" width="12.1796875" style="31" bestFit="1" customWidth="1"/>
    <col min="10" max="10" width="13.36328125" style="31" bestFit="1" customWidth="1"/>
    <col min="11" max="11" width="18" style="31" bestFit="1" customWidth="1"/>
    <col min="12" max="12" width="11.7265625" style="31" bestFit="1" customWidth="1"/>
    <col min="13" max="13" width="22.6328125" style="32" bestFit="1" customWidth="1"/>
    <col min="14" max="14" width="14.26953125" style="31" bestFit="1" customWidth="1"/>
    <col min="15" max="15" width="14.54296875" style="31" bestFit="1" customWidth="1"/>
    <col min="16" max="16" width="28.7265625" style="31" bestFit="1" customWidth="1"/>
    <col min="17" max="17" width="19.54296875" style="31" bestFit="1" customWidth="1"/>
    <col min="18" max="18" width="19.81640625" style="31" bestFit="1" customWidth="1"/>
    <col min="19" max="19" width="20.7265625" style="31" bestFit="1" customWidth="1"/>
    <col min="20" max="20" width="20.81640625" style="31" bestFit="1" customWidth="1"/>
    <col min="21" max="21" width="20.6328125" style="31" bestFit="1" customWidth="1"/>
    <col min="22" max="22" width="14.81640625" style="31" bestFit="1" customWidth="1"/>
    <col min="23" max="23" width="255.6328125" style="31" bestFit="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BH3434</v>
      </c>
      <c r="C5" s="41" t="str">
        <f>IF('Loan Outstanding Report'!$H$5="","",'Loan Outstanding Report'!$H$5)</f>
        <v>Barauli</v>
      </c>
      <c r="D5" s="42" t="s">
        <v>300</v>
      </c>
      <c r="E5" s="43">
        <v>45946</v>
      </c>
      <c r="F5" s="14" t="s">
        <v>298</v>
      </c>
      <c r="G5" s="44" t="s">
        <v>172</v>
      </c>
      <c r="H5" s="44" t="s">
        <v>176</v>
      </c>
      <c r="I5" s="13" t="s">
        <v>202</v>
      </c>
      <c r="J5" s="13" t="s">
        <v>203</v>
      </c>
      <c r="K5" s="13" t="s">
        <v>204</v>
      </c>
      <c r="L5" s="13">
        <v>357165345</v>
      </c>
      <c r="M5" s="13" t="s">
        <v>205</v>
      </c>
      <c r="N5" s="15">
        <v>42000</v>
      </c>
      <c r="O5" s="15">
        <v>520</v>
      </c>
      <c r="P5" s="46" t="s">
        <v>9</v>
      </c>
      <c r="Q5" s="50">
        <v>45840</v>
      </c>
      <c r="R5" s="49">
        <v>26260</v>
      </c>
      <c r="S5" s="49">
        <v>0</v>
      </c>
      <c r="T5" s="49">
        <v>0</v>
      </c>
      <c r="U5" s="51">
        <f t="shared" ref="U5" si="0">IF(AND(ISBLANK(R5),ISBLANK(S5),ISBLANK(T5)),"",R5-(S5+T5))</f>
        <v>26260</v>
      </c>
      <c r="V5" s="28" t="s">
        <v>7</v>
      </c>
      <c r="W5" s="29" t="s">
        <v>206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/>
  <cols>
    <col min="1" max="1" width="8.7265625" style="2" bestFit="1" customWidth="1"/>
    <col min="2" max="2" width="9.453125" style="2" bestFit="1" customWidth="1"/>
    <col min="3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8" width="10.90625" style="2" bestFit="1" customWidth="1"/>
    <col min="9" max="9" width="10.6328125" style="2" bestFit="1" customWidth="1"/>
    <col min="10" max="11" width="11.54296875" style="2" bestFit="1" customWidth="1"/>
    <col min="12" max="12" width="13.26953125" style="2" bestFit="1" customWidth="1"/>
    <col min="13" max="13" width="14.6328125" style="2" bestFit="1" customWidth="1"/>
    <col min="14" max="14" width="11.54296875" style="2" bestFit="1" customWidth="1"/>
    <col min="15" max="15" width="12.1796875" style="2" bestFit="1" customWidth="1"/>
    <col min="16" max="16" width="11.36328125" style="2" bestFit="1" customWidth="1"/>
    <col min="17" max="17" width="18.453125" style="2" bestFit="1" customWidth="1"/>
    <col min="18" max="18" width="17.7265625" style="2" bestFit="1" customWidth="1"/>
    <col min="19" max="19" width="11.81640625" style="2" bestFit="1" customWidth="1"/>
    <col min="20" max="20" width="9.90625" style="2" bestFit="1" customWidth="1"/>
    <col min="21" max="21" width="10.54296875" style="2" bestFit="1" customWidth="1"/>
    <col min="22" max="22" width="12.7265625" style="2" bestFit="1" customWidth="1"/>
    <col min="23" max="23" width="13.7265625" style="2" bestFit="1" customWidth="1"/>
    <col min="24" max="24" width="17" style="2" bestFit="1" customWidth="1"/>
    <col min="25" max="25" width="13.36328125" style="2" bestFit="1" customWidth="1"/>
    <col min="26" max="26" width="13.81640625" style="2" bestFit="1" customWidth="1"/>
    <col min="27" max="27" width="13.7265625" style="2" bestFit="1" customWidth="1"/>
    <col min="28" max="28" width="12.81640625" style="2" bestFit="1" customWidth="1"/>
    <col min="29" max="29" width="11.54296875" style="2" bestFit="1" customWidth="1"/>
    <col min="30" max="30" width="12.1796875" style="2" bestFit="1" customWidth="1"/>
    <col min="31" max="31" width="10.453125" style="2" bestFit="1" customWidth="1"/>
    <col min="32" max="32" width="12.36328125" style="2" bestFit="1" customWidth="1"/>
    <col min="33" max="33" width="18.6328125" style="2" bestFit="1" customWidth="1"/>
    <col min="34" max="34" width="12.36328125" style="2" bestFit="1" customWidth="1"/>
    <col min="35" max="35" width="15.1796875" style="2" bestFit="1" customWidth="1"/>
    <col min="36" max="36" width="13.1796875" style="2" bestFit="1" customWidth="1"/>
    <col min="37" max="37" width="12.6328125" style="2" bestFit="1" customWidth="1"/>
    <col min="38" max="38" width="15.36328125" style="2" bestFit="1" customWidth="1"/>
    <col min="39" max="44" width="14.1796875" style="2" bestFit="1" customWidth="1"/>
    <col min="45" max="47" width="13.7265625" style="2" bestFit="1" customWidth="1"/>
    <col min="48" max="48" width="13.54296875" style="2" bestFit="1" customWidth="1"/>
    <col min="49" max="49" width="12.81640625" style="2" bestFit="1" customWidth="1"/>
    <col min="50" max="50" width="11.81640625" style="2" bestFit="1" customWidth="1"/>
    <col min="51" max="51" width="18.1796875" style="2" bestFit="1" customWidth="1"/>
    <col min="52" max="53" width="14.26953125" style="2" bestFit="1" customWidth="1"/>
    <col min="54" max="54" width="11.36328125" style="2" bestFit="1" customWidth="1"/>
    <col min="55" max="55" width="11.08984375" style="2" bestFit="1" customWidth="1"/>
    <col min="56" max="56" width="14.26953125" style="2" bestFit="1" customWidth="1"/>
    <col min="57" max="57" width="12.81640625" style="2" bestFit="1" customWidth="1"/>
    <col min="58" max="58" width="9.81640625" style="2" bestFit="1" customWidth="1"/>
    <col min="59" max="59" width="19.90625" style="2" bestFit="1" customWidth="1"/>
    <col min="60" max="60" width="27.7265625" style="2" bestFit="1" customWidth="1"/>
    <col min="61" max="61" width="14.453125" style="2" bestFit="1" customWidth="1"/>
    <col min="62" max="62" width="14.1796875" style="2" bestFit="1" customWidth="1"/>
    <col min="63" max="63" width="24.1796875" style="3" bestFit="1" customWidth="1"/>
    <col min="64" max="64" width="17.26953125" style="3" bestFit="1" customWidth="1"/>
    <col min="65" max="65" width="13.54296875" style="4" bestFit="1" customWidth="1"/>
    <col min="66" max="66" width="13.6328125" style="5" bestFit="1" customWidth="1"/>
    <col min="67" max="67" width="12.81640625" style="6" bestFit="1" customWidth="1"/>
    <col min="68" max="68" width="15.36328125" style="2" bestFit="1" customWidth="1"/>
    <col min="69" max="69" width="13.6328125" style="7" bestFit="1" customWidth="1"/>
    <col min="70" max="70" width="255.632812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207</v>
      </c>
      <c r="B1" s="9" t="s">
        <v>294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208</v>
      </c>
      <c r="B2" s="9" t="s">
        <v>294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209</v>
      </c>
      <c r="B3" s="9"/>
      <c r="C3" s="9" t="s">
        <v>295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210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210</v>
      </c>
    </row>
    <row r="4" spans="1:70" ht="104">
      <c r="A4" s="11" t="s">
        <v>211</v>
      </c>
      <c r="B4" s="11" t="s">
        <v>212</v>
      </c>
      <c r="C4" s="11" t="s">
        <v>124</v>
      </c>
      <c r="D4" s="11" t="s">
        <v>118</v>
      </c>
      <c r="E4" s="11" t="s">
        <v>117</v>
      </c>
      <c r="F4" s="11" t="s">
        <v>213</v>
      </c>
      <c r="G4" s="11" t="s">
        <v>114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188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20" t="s">
        <v>264</v>
      </c>
      <c r="BH4" s="21" t="s">
        <v>265</v>
      </c>
      <c r="BI4" s="21" t="s">
        <v>266</v>
      </c>
      <c r="BJ4" s="21" t="s">
        <v>267</v>
      </c>
      <c r="BK4" s="21" t="s">
        <v>268</v>
      </c>
      <c r="BL4" s="22" t="s">
        <v>269</v>
      </c>
      <c r="BM4" s="21" t="s">
        <v>270</v>
      </c>
      <c r="BN4" s="21" t="s">
        <v>271</v>
      </c>
      <c r="BO4" s="21" t="s">
        <v>272</v>
      </c>
      <c r="BP4" s="21" t="s">
        <v>273</v>
      </c>
      <c r="BQ4" s="21" t="s">
        <v>274</v>
      </c>
      <c r="BR4" s="21" t="s">
        <v>275</v>
      </c>
    </row>
    <row r="5" spans="1:70" s="1" customFormat="1" ht="15" customHeight="1">
      <c r="A5" s="12">
        <v>1</v>
      </c>
      <c r="B5" s="13" t="s">
        <v>276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203509</v>
      </c>
      <c r="J5" s="13" t="s">
        <v>277</v>
      </c>
      <c r="K5" s="13">
        <v>203509</v>
      </c>
      <c r="L5" s="13" t="s">
        <v>174</v>
      </c>
      <c r="M5" s="13" t="s">
        <v>278</v>
      </c>
      <c r="N5" s="13">
        <v>505224</v>
      </c>
      <c r="O5" s="13" t="s">
        <v>202</v>
      </c>
      <c r="P5" s="13">
        <v>823548</v>
      </c>
      <c r="Q5" s="13" t="s">
        <v>279</v>
      </c>
      <c r="R5" s="13" t="s">
        <v>280</v>
      </c>
      <c r="S5" s="13" t="s">
        <v>203</v>
      </c>
      <c r="T5" s="13" t="s">
        <v>203</v>
      </c>
      <c r="U5" s="13" t="s">
        <v>281</v>
      </c>
      <c r="V5" s="13" t="s">
        <v>282</v>
      </c>
      <c r="W5" s="13">
        <v>0</v>
      </c>
      <c r="X5" s="13" t="s">
        <v>283</v>
      </c>
      <c r="Y5" s="13">
        <v>357165345</v>
      </c>
      <c r="Z5" s="13" t="s">
        <v>204</v>
      </c>
      <c r="AA5" s="13" t="s">
        <v>205</v>
      </c>
      <c r="AB5" s="15">
        <v>42000</v>
      </c>
      <c r="AC5" s="13" t="s">
        <v>284</v>
      </c>
      <c r="AD5" s="13">
        <v>102</v>
      </c>
      <c r="AE5" s="13" t="s">
        <v>285</v>
      </c>
      <c r="AF5" s="13" t="s">
        <v>286</v>
      </c>
      <c r="AG5" s="13" t="s">
        <v>287</v>
      </c>
      <c r="AH5" s="13" t="s">
        <v>288</v>
      </c>
      <c r="AI5" s="13" t="s">
        <v>289</v>
      </c>
      <c r="AJ5" s="15">
        <v>520</v>
      </c>
      <c r="AK5" s="15">
        <v>520</v>
      </c>
      <c r="AL5" s="13" t="s">
        <v>290</v>
      </c>
      <c r="AM5" s="15">
        <v>15747.12</v>
      </c>
      <c r="AN5" s="15">
        <v>7702.88</v>
      </c>
      <c r="AO5" s="15">
        <v>23450</v>
      </c>
      <c r="AP5" s="15">
        <v>26252.880000000001</v>
      </c>
      <c r="AQ5" s="15">
        <v>3826.12</v>
      </c>
      <c r="AR5" s="15">
        <v>30079</v>
      </c>
      <c r="AS5" s="15">
        <v>10441.549999999999</v>
      </c>
      <c r="AT5" s="15">
        <v>2508.4499999999998</v>
      </c>
      <c r="AU5" s="15">
        <v>12950</v>
      </c>
      <c r="AV5" s="13">
        <v>70</v>
      </c>
      <c r="AW5" s="13" t="s">
        <v>284</v>
      </c>
      <c r="AX5" s="13" t="s">
        <v>284</v>
      </c>
      <c r="AY5" s="13" t="s">
        <v>284</v>
      </c>
      <c r="AZ5" s="13" t="s">
        <v>284</v>
      </c>
      <c r="BA5" s="13" t="s">
        <v>284</v>
      </c>
      <c r="BB5" s="13" t="s">
        <v>291</v>
      </c>
      <c r="BC5" s="13" t="s">
        <v>284</v>
      </c>
      <c r="BD5" s="13" t="s">
        <v>284</v>
      </c>
      <c r="BE5" s="15">
        <v>0</v>
      </c>
      <c r="BF5" s="13" t="s">
        <v>203</v>
      </c>
      <c r="BG5" s="13" t="s">
        <v>292</v>
      </c>
      <c r="BH5" s="23" t="s">
        <v>293</v>
      </c>
      <c r="BI5" s="14" t="s">
        <v>10</v>
      </c>
      <c r="BJ5" s="24">
        <v>45946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26260</v>
      </c>
      <c r="BQ5" s="28" t="s">
        <v>24</v>
      </c>
      <c r="BR5" s="29" t="s">
        <v>299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2025-10-17T11:12:04Z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