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agaha CSS 119084/"/>
    </mc:Choice>
  </mc:AlternateContent>
  <xr:revisionPtr revIDLastSave="264" documentId="8_{3FBF647F-5D9F-4FEC-A389-4BF0F7D8376B}" xr6:coauthVersionLast="47" xr6:coauthVersionMax="47" xr10:uidLastSave="{DE0B820D-D331-454B-914F-3BF3785139D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<sst xmlns="http://schemas.openxmlformats.org/spreadsheetml/2006/main" count="350" uniqueCount="299">
  <si>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</si>
  <si>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</si>
  <si>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</si>
  <si>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</si>
  <si>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</si>
  <si>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</si>
  <si>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</si>
  <si>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</si>
  <si>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</si>
  <si>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</si>
  <si>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</si>
  <si>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</si>
  <si>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</si>
  <si>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</si>
  <si>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</si>
  <si>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</si>
  <si>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</si>
  <si>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</si>
  <si>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</si>
  <si>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</si>
  <si>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</si>
  <si>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</si>
  <si>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</si>
  <si>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</si>
  <si>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</si>
  <si>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</si>
  <si>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</si>
  <si>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</si>
  <si>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</si>
  <si>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</si>
  <si>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</si>
  <si>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</si>
  <si>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</si>
  <si>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</si>
  <si>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</si>
  <si>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</si>
  <si>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</si>
  <si>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</si>
  <si>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</si>
  <si>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</si>
  <si>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</si>
  <si>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</si>
  <si>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</si>
  <si>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</si>
  <si>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</si>
  <si>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</si>
  <si>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</si>
  <si>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</si>
  <si>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</si>
  <si>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</si>
  <si>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</si>
  <si>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</si>
  <si>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</si>
  <si>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</si>
  <si>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</si>
  <si>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</si>
  <si>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</si>
  <si>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</si>
  <si>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</si>
  <si>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</si>
  <si>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</si>
  <si>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</si>
  <si>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</si>
  <si>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</si>
  <si>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</si>
  <si>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</si>
  <si>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</si>
  <si>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</si>
  <si>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</si>
  <si>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</si>
  <si>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</si>
  <si>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</si>
  <si>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</si>
  <si>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</si>
  <si>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</si>
  <si>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</si>
  <si>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</si>
  <si>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</si>
  <si>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</si>
  <si>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</si>
  <si>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</si>
  <si>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</si>
  <si>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</si>
  <si>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</si>
  <si>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</si>
  <si>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</si>
  <si>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</si>
  <si>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</si>
  <si>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</si>
  <si>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</si>
  <si>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</si>
  <si>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</si>
  <si>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</si>
  <si>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</si>
  <si>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</si>
  <si>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</si>
  <si>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</si>
  <si>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</si>
  <si>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</si>
  <si>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</si>
  <si>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</si>
  <si>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</si>
  <si>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</si>
  <si>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</si>
  <si>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</si>
  <si>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</si>
  <si>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</si>
  <si>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</si>
  <si>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</si>
  <si>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</si>
  <si>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</si>
  <si>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</si>
  <si>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</si>
  <si>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</si>
  <si>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</si>
  <si>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</si>
  <si>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</si>
  <si>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</si>
  <si>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</si>
  <si>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</si>
  <si>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</si>
  <si>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</si>
  <si>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</si>
  <si>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</si>
  <si>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</si>
  <si>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</si>
  <si>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</si>
  <si>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</si>
  <si>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</si>
  <si>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</si>
  <si>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</si>
  <si>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</si>
  <si>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</si>
  <si>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</si>
  <si>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</si>
  <si>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</si>
  <si>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</si>
  <si>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</si>
  <si>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</si>
  <si>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</si>
  <si>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</si>
  <si>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</si>
  <si>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</si>
  <si>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</si>
  <si>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</si>
  <si>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</si>
  <si>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</si>
  <si>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</si>
  <si>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</si>
  <si>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</si>
  <si>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</si>
  <si>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</si>
  <si>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</si>
  <si>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</si>
  <si>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</si>
  <si>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</si>
  <si>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</si>
  <si>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</si>
  <si>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</si>
  <si>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</si>
  <si>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</si>
  <si>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</si>
  <si>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</si>
  <si>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</si>
  <si>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</si>
  <si>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</si>
  <si>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</si>
  <si>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</si>
  <si>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</si>
  <si>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</si>
  <si>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</si>
  <si>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</si>
  <si>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</si>
  <si>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</si>
  <si>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</si>
  <si>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</si>
  <si>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</si>
  <si>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</si>
  <si>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</si>
  <si>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</si>
  <si>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</si>
  <si>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</si>
  <si>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</si>
  <si>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</si>
  <si>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</si>
  <si>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</si>
  <si>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</si>
  <si>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</si>
  <si>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</si>
  <si>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</si>
  <si>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</si>
  <si>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</si>
  <si>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</si>
  <si>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</si>
  <si>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</si>
  <si>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</si>
  <si>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</si>
  <si>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</si>
  <si>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</si>
  <si>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</si>
  <si>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</si>
  <si>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</si>
  <si>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</si>
  <si>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</si>
  <si>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</si>
  <si>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</si>
  <si>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</si>
  <si>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</si>
  <si>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</si>
  <si>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</si>
  <si>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</si>
  <si>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</si>
  <si>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</si>
  <si>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</si>
  <si>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</si>
  <si>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</si>
  <si>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</si>
  <si>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</si>
  <si>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</si>
  <si>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</si>
  <si>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</si>
  <si>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</si>
  <si>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</si>
  <si>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</si>
  <si>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</si>
  <si>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</si>
  <si>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</si>
  <si>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</si>
  <si>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</si>
  <si>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</si>
  <si>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</si>
  <si>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</si>
  <si>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</si>
  <si>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</si>
  <si>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</si>
  <si>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</si>
  <si>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</si>
  <si>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</si>
  <si>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</si>
  <si>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</si>
  <si>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</si>
  <si>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</si>
  <si>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</si>
  <si>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</si>
  <si>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</si>
  <si>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</si>
  <si>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</si>
  <si>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</si>
  <si>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</si>
  <si>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</si>
  <si>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Chetana</t>
  </si>
  <si>
    <t>Satyam Kumar/SF0079688</t>
  </si>
  <si>
    <t>Dual Staff</t>
  </si>
  <si>
    <t>CSS</t>
  </si>
  <si>
    <t>Rakesh Kumar Singh/SF0007606</t>
  </si>
  <si>
    <t>Alok Kumar Raju/SF0091403</t>
  </si>
  <si>
    <t>Completed-Report Submitted</t>
  </si>
  <si>
    <t>FIR Not Filled</t>
  </si>
  <si>
    <t>L</t>
  </si>
  <si>
    <t>Branch Manager</t>
  </si>
  <si>
    <t xml:space="preserve">Available &amp; Updated </t>
  </si>
  <si>
    <t>R</t>
  </si>
  <si>
    <t>Raushan Kumar</t>
  </si>
  <si>
    <t>SF0099732</t>
  </si>
  <si>
    <t>Govind Kumar</t>
  </si>
  <si>
    <t>SF0097719</t>
  </si>
  <si>
    <t>Branch Quality Manager</t>
  </si>
  <si>
    <t>BH3046</t>
  </si>
  <si>
    <t>Bagaha</t>
  </si>
  <si>
    <t>Kotwa</t>
  </si>
  <si>
    <t>Amit Kumar Chaubey/SF0078016</t>
  </si>
  <si>
    <t>Baban Kumar Ram/SF0064392</t>
  </si>
  <si>
    <t>Pipariya</t>
  </si>
  <si>
    <t>Pipariya C5</t>
  </si>
  <si>
    <t>Pipariya C5 Aaditya Jee Badgaw1</t>
  </si>
  <si>
    <t>SSF4880737</t>
  </si>
  <si>
    <t>OBC</t>
  </si>
  <si>
    <t>OTHERS</t>
  </si>
  <si>
    <t>Agriculture &amp; Farming</t>
  </si>
  <si>
    <t>SHAHNAJ KHATOON</t>
  </si>
  <si>
    <t>17-Nov-2023</t>
  </si>
  <si>
    <t>Thu</t>
  </si>
  <si>
    <t>1</t>
  </si>
  <si>
    <t>1.92 Yrs</t>
  </si>
  <si>
    <t>17 Nov 2023</t>
  </si>
  <si>
    <t>&lt;= 2 Years</t>
  </si>
  <si>
    <t>04-Jan-2024</t>
  </si>
  <si>
    <t>02-Jul-2024</t>
  </si>
  <si>
    <t>7367902559</t>
  </si>
  <si>
    <t>Ambika Ram</t>
  </si>
  <si>
    <t>BQM</t>
  </si>
  <si>
    <t>Terminated</t>
  </si>
  <si>
    <t>Borrower Said That He Has Given ThePreclose Amount But Staff Not Entry in fimo.</t>
  </si>
  <si>
    <t>17-10-2025</t>
  </si>
  <si>
    <t>08:00AM</t>
  </si>
  <si>
    <t>According to borrower she paid preclosed amount to BQM Ambika ram of Rs.41185  on 19-02-2024 but Ambika Ram / SF00000 paid regular Emi till 5 EMI but after 5 EMI he didn't posted that amount in FIMO.And Rest amount kept in his pocket.</t>
  </si>
  <si>
    <t>SF0055882</t>
  </si>
  <si>
    <t>According to borrower she paid preclosed amount to BQM Ambika ram/SF0055882 of Rs.41185  on 19-02-2024 but Ambika Ram / SF0055882 paid regular Emi till 5 EMI but after 5 EMI he didn't posted that amount in FIMO.And Rest amount kept in his pocket.</t>
  </si>
  <si>
    <t>FN25-26-02595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</si>
</sst>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9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36" fillId="0" borderId="0">
      <alignment vertical="center"/>
    </xf>
    <xf numFmtId="0" fontId="35" fillId="0" borderId="0"/>
    <xf numFmtId="0" fontId="32" fillId="0" borderId="0" applyNumberFormat="0" applyFill="0" applyBorder="0" applyAlignment="0" applyProtection="0"/>
    <xf numFmtId="9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9">
    <cellStyle name="Comma" xfId="30" builtinId="3"/>
    <cellStyle name="Comma 2" xfId="32" xr:uid="{49F077D6-9E78-4491-B7E9-D7DB4D032B72}"/>
    <cellStyle name="Comma 2 2" xfId="14" xr:uid="{00000000-0005-0000-0000-000000000000}"/>
    <cellStyle name="Comma 2 2 2" xfId="38" xr:uid="{584F9022-E9F9-464C-81A3-638902B6F7B6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5" xr:uid="{126E934B-37B7-4E78-A191-F3292C420B85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2 2 2 2" xfId="37" xr:uid="{939EA41E-21CF-4888-8A1C-12797D3FDCD3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3" xr:uid="{B4E6056F-8BE4-4996-9799-920AF99D0614}"/>
    <cellStyle name="Normal 5" xfId="4" xr:uid="{00000000-0005-0000-0000-000012000000}"/>
    <cellStyle name="Normal 5 2" xfId="19" xr:uid="{00000000-0005-0000-0000-000013000000}"/>
    <cellStyle name="Normal 5 3" xfId="34" xr:uid="{4B2F323C-C518-43E0-A208-6AAC996FB9D4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2" xfId="36" xr:uid="{8EDE4459-5A25-4369-89DF-20C2D35F4F43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BH3046</v>
      </c>
      <c r="D5" s="63" t="str">
        <f>IF('Physical Cash at Safe'!D28="Yes", 'Physical Cash at Safe'!A4, 'Borrower Wise Details'!C5)</f>
        <v>Bagaha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45936</v>
      </c>
      <c r="H5" s="106" t="s">
        <v>253</v>
      </c>
      <c r="I5" s="61">
        <v>45947</v>
      </c>
      <c r="J5" s="74" t="str">
        <f>IF('Physical Cash at Safe'!D28="Yes",'Physical Cash at Safe'!E28,IF('Borrower Wise Details'!D5&lt;&gt;"",'Borrower Wise Details'!D5,""))</f>
        <v>FN25-26-02595</v>
      </c>
      <c r="K5" s="81">
        <v>1</v>
      </c>
      <c r="L5" s="82">
        <v>41185</v>
      </c>
      <c r="M5" s="82">
        <v>11200</v>
      </c>
      <c r="N5" s="82" t="s">
        <v>270</v>
      </c>
      <c r="O5" s="82" t="s">
        <v>271</v>
      </c>
      <c r="P5" s="82" t="s">
        <v>254</v>
      </c>
      <c r="Q5" s="82" t="s">
        <v>255</v>
      </c>
      <c r="R5" s="75" t="str">
        <f>IF('Physical Cash at Safe'!$D$28="Yes", 'Physical Cash at Safe'!$A$28, IF('Borrower Wise Details'!F5&lt;&gt;"", 'Borrower Wise Details'!F5, ""))</f>
        <v>Ambika Ram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SF0055882</v>
      </c>
      <c r="U5" s="77" t="s">
        <v>291</v>
      </c>
      <c r="V5" s="61">
        <v>45537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256</v>
      </c>
      <c r="Z5" s="61">
        <v>45582</v>
      </c>
      <c r="AA5" s="61">
        <v>45582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41185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E5" s="125">
        <f>IF(AND(AC5="", AD5=""), "", IF(AD5="", AC5, AC5 - IF(ISNUMBER(AD5), AD5, 0)))</f>
        <v>29985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45947</v>
      </c>
      <c r="AH5" s="70" t="s">
        <v>295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BH3046</v>
      </c>
      <c r="C5" s="50" t="str">
        <f>IF('Fraud Investigation Report'!D5="", "", 'Fraud Investigation Report'!D5)</f>
        <v>Bagaha</v>
      </c>
      <c r="D5" s="68" t="str">
        <f>IF(OR('Fraud Investigation Report'!R5="", 'Fraud Investigation Report'!R5=0), "", 'Fraud Investigation Report'!R5)</f>
        <v>Ambika Ram</v>
      </c>
      <c r="E5" s="68" t="str">
        <f>IF(OR('Fraud Investigation Report'!T5="", 'Fraud Investigation Report'!T5=0), "", 'Fraud Investigation Report'!T5)</f>
        <v>SF0055882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FN25-26-02595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41185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41185</v>
      </c>
      <c r="O5" s="69">
        <f>IF('Fraud Investigation Report'!AD5="", "", 'Fraud Investigation Report'!AD5)</f>
        <v>11200</v>
      </c>
      <c r="P5" s="125">
        <f>IF(AND(N5="", O5=""), "", IF(O5="", N5, N5 - IF(ISNUMBER(O5), O5, 0)))</f>
        <v>29985</v>
      </c>
      <c r="Q5" s="49"/>
      <c r="R5" s="84" t="s">
        <v>257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267</v>
      </c>
      <c r="B4" s="41" t="s">
        <v>268</v>
      </c>
      <c r="C4" s="41" t="s">
        <v>268</v>
      </c>
      <c r="D4" s="41" t="s">
        <v>269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45947</v>
      </c>
      <c r="C6" s="18">
        <v>45946</v>
      </c>
      <c r="D6" s="18">
        <v>45947</v>
      </c>
      <c r="E6" s="19">
        <v>0.27777777777777779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53</v>
      </c>
      <c r="C11" s="23">
        <f>B11*A11</f>
        <v>26500</v>
      </c>
      <c r="D11" s="25">
        <v>53</v>
      </c>
      <c r="E11" s="23">
        <f t="shared" ref="E11:E17" si="0">D11*A11</f>
        <v>26500</v>
      </c>
    </row>
    <row r="12" spans="1:5" ht="14.5" x14ac:dyDescent="0.35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5" x14ac:dyDescent="0.35">
      <c r="A13" s="24">
        <v>100</v>
      </c>
      <c r="B13" s="25">
        <v>10</v>
      </c>
      <c r="C13" s="23">
        <f t="shared" ref="C13:C17" si="1">B13*A13</f>
        <v>1000</v>
      </c>
      <c r="D13" s="25">
        <v>10</v>
      </c>
      <c r="E13" s="23">
        <f t="shared" si="0"/>
        <v>1000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5</v>
      </c>
      <c r="C15" s="23">
        <f t="shared" si="1"/>
        <v>100</v>
      </c>
      <c r="D15" s="25">
        <v>5</v>
      </c>
      <c r="E15" s="23">
        <f t="shared" si="0"/>
        <v>100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5" x14ac:dyDescent="0.35">
      <c r="A19" s="29"/>
      <c r="B19" s="30" t="s">
        <v>76</v>
      </c>
      <c r="C19" s="31">
        <f>SUM(C10:C18)</f>
        <v>30403</v>
      </c>
      <c r="D19" s="30" t="s">
        <v>76</v>
      </c>
      <c r="E19" s="31">
        <f>SUM(E10:E18)</f>
        <v>30403</v>
      </c>
    </row>
    <row r="20" spans="1:5" ht="30" customHeight="1" x14ac:dyDescent="0.35">
      <c r="A20" s="159" t="s">
        <v>97</v>
      </c>
      <c r="B20" s="160"/>
      <c r="C20" s="32">
        <v>30403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" customHeight="1" x14ac:dyDescent="0.35">
      <c r="A30" s="126"/>
      <c r="B30" s="126"/>
      <c r="C30" s="127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219</v>
      </c>
      <c r="B32" s="38" t="s">
        <v>252</v>
      </c>
      <c r="C32" s="37" t="s">
        <v>82</v>
      </c>
      <c r="D32" s="133" t="s">
        <v>260</v>
      </c>
      <c r="E32" s="134"/>
    </row>
    <row r="33" spans="1:5" ht="18" customHeight="1" x14ac:dyDescent="0.35">
      <c r="A33" s="37" t="s">
        <v>83</v>
      </c>
      <c r="B33" s="38" t="s">
        <v>261</v>
      </c>
      <c r="C33" s="39" t="s">
        <v>84</v>
      </c>
      <c r="D33" s="135" t="s">
        <v>258</v>
      </c>
      <c r="E33" s="136"/>
    </row>
    <row r="34" spans="1:5" ht="26" x14ac:dyDescent="0.35">
      <c r="A34" s="39" t="s">
        <v>220</v>
      </c>
      <c r="B34" s="38" t="s">
        <v>262</v>
      </c>
      <c r="C34" s="39" t="s">
        <v>221</v>
      </c>
      <c r="D34" s="130" t="s">
        <v>264</v>
      </c>
      <c r="E34" s="131"/>
    </row>
    <row r="35" spans="1:5" ht="26" x14ac:dyDescent="0.35">
      <c r="A35" s="39" t="s">
        <v>222</v>
      </c>
      <c r="B35" s="38" t="s">
        <v>263</v>
      </c>
      <c r="C35" s="39" t="s">
        <v>224</v>
      </c>
      <c r="D35" s="130" t="s">
        <v>265</v>
      </c>
      <c r="E35" s="131"/>
    </row>
    <row r="36" spans="1:5" ht="25.5" customHeight="1" x14ac:dyDescent="0.35">
      <c r="A36" s="39" t="s">
        <v>223</v>
      </c>
      <c r="B36" s="128" t="s">
        <v>259</v>
      </c>
      <c r="C36" s="39" t="s">
        <v>225</v>
      </c>
      <c r="D36" s="132" t="s">
        <v>266</v>
      </c>
      <c r="E36" s="132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5:E25"/>
    <mergeCell ref="D29:E29"/>
    <mergeCell ref="A26:E26"/>
    <mergeCell ref="D30:E30"/>
    <mergeCell ref="A31:E31"/>
    <mergeCell ref="D34:E34"/>
    <mergeCell ref="D35:E35"/>
    <mergeCell ref="D36:E36"/>
    <mergeCell ref="D32:E32"/>
    <mergeCell ref="D33:E3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D5" sqref="D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BH3046</v>
      </c>
      <c r="C5" s="118" t="str">
        <f>IF('Loan Outstanding Report'!$H$5="", "", 'Loan Outstanding Report'!$H$5)</f>
        <v>Bagaha</v>
      </c>
      <c r="D5" s="41" t="s">
        <v>298</v>
      </c>
      <c r="E5" s="65">
        <v>45947</v>
      </c>
      <c r="F5" s="38" t="s">
        <v>289</v>
      </c>
      <c r="G5" s="49" t="s">
        <v>296</v>
      </c>
      <c r="H5" s="49" t="s">
        <v>290</v>
      </c>
      <c r="I5" s="119" t="s">
        <v>273</v>
      </c>
      <c r="J5" s="119" t="s">
        <v>275</v>
      </c>
      <c r="K5" s="119" t="s">
        <v>279</v>
      </c>
      <c r="L5" s="11">
        <v>353701238</v>
      </c>
      <c r="M5" s="65" t="s">
        <v>280</v>
      </c>
      <c r="N5" s="123">
        <v>42000</v>
      </c>
      <c r="O5" s="123">
        <v>2240</v>
      </c>
      <c r="P5" s="120" t="s">
        <v>140</v>
      </c>
      <c r="Q5" s="80">
        <v>45341</v>
      </c>
      <c r="R5" s="123">
        <v>41185</v>
      </c>
      <c r="S5" s="123">
        <v>11200</v>
      </c>
      <c r="T5" s="123">
        <v>0</v>
      </c>
      <c r="U5" s="124">
        <f t="shared" ref="U5" si="0">IF(AND(ISBLANK(R5),ISBLANK(S5),ISBLANK(T5)),"",R5-(S5+T5))</f>
        <v>29985</v>
      </c>
      <c r="V5" s="116" t="s">
        <v>201</v>
      </c>
      <c r="W5" s="121" t="s">
        <v>297</v>
      </c>
    </row>
    <row r="6" spans="1:23" ht="2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80" zoomScaleNormal="80" workbookViewId="0">
      <selection activeCell="BR5" sqref="BR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 t="s">
        <v>293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293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294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269</v>
      </c>
      <c r="F5" s="38" t="s">
        <v>268</v>
      </c>
      <c r="G5" s="84" t="s">
        <v>267</v>
      </c>
      <c r="H5" s="38" t="s">
        <v>268</v>
      </c>
      <c r="I5" s="84">
        <v>22547</v>
      </c>
      <c r="J5" s="38" t="s">
        <v>272</v>
      </c>
      <c r="K5" s="84">
        <v>22547</v>
      </c>
      <c r="L5" s="84" t="s">
        <v>265</v>
      </c>
      <c r="M5" s="38" t="s">
        <v>264</v>
      </c>
      <c r="N5" s="84">
        <v>424752</v>
      </c>
      <c r="O5" s="84" t="s">
        <v>273</v>
      </c>
      <c r="P5" s="84">
        <v>699568</v>
      </c>
      <c r="Q5" s="38" t="s">
        <v>274</v>
      </c>
      <c r="R5" s="38" t="s">
        <v>250</v>
      </c>
      <c r="S5" s="84" t="s">
        <v>275</v>
      </c>
      <c r="T5" s="84" t="s">
        <v>275</v>
      </c>
      <c r="U5" s="84" t="s">
        <v>276</v>
      </c>
      <c r="V5" s="84" t="s">
        <v>277</v>
      </c>
      <c r="W5" s="84">
        <v>541</v>
      </c>
      <c r="X5" s="38" t="s">
        <v>278</v>
      </c>
      <c r="Y5" s="84">
        <v>353701238</v>
      </c>
      <c r="Z5" s="38" t="s">
        <v>279</v>
      </c>
      <c r="AA5" s="107" t="s">
        <v>280</v>
      </c>
      <c r="AB5" s="84">
        <v>42000</v>
      </c>
      <c r="AC5" s="107" t="s">
        <v>281</v>
      </c>
      <c r="AD5" s="84">
        <v>24</v>
      </c>
      <c r="AE5" s="84" t="s">
        <v>282</v>
      </c>
      <c r="AF5" s="84" t="s">
        <v>283</v>
      </c>
      <c r="AG5" s="107" t="s">
        <v>284</v>
      </c>
      <c r="AH5" s="84" t="s">
        <v>285</v>
      </c>
      <c r="AI5" s="107" t="s">
        <v>286</v>
      </c>
      <c r="AJ5" s="84">
        <v>2240</v>
      </c>
      <c r="AK5" s="84">
        <v>2240</v>
      </c>
      <c r="AL5" s="107" t="s">
        <v>287</v>
      </c>
      <c r="AM5" s="84">
        <v>9615.2800000000007</v>
      </c>
      <c r="AN5" s="111">
        <v>6064.72</v>
      </c>
      <c r="AO5" s="111">
        <v>15680</v>
      </c>
      <c r="AP5" s="111">
        <v>32384.720000000001</v>
      </c>
      <c r="AQ5" s="111">
        <v>6563.28</v>
      </c>
      <c r="AR5" s="111">
        <v>38948</v>
      </c>
      <c r="AS5" s="111">
        <v>27219.06</v>
      </c>
      <c r="AT5" s="111">
        <v>6380.94</v>
      </c>
      <c r="AU5" s="111">
        <v>33600</v>
      </c>
      <c r="AV5" s="84">
        <v>22</v>
      </c>
      <c r="AW5" s="84"/>
      <c r="AX5" s="84"/>
      <c r="AY5" s="107"/>
      <c r="AZ5" s="84"/>
      <c r="BA5" s="84"/>
      <c r="BB5" s="84"/>
      <c r="BC5" s="84"/>
      <c r="BD5" s="107"/>
      <c r="BE5" s="84"/>
      <c r="BF5" s="38"/>
      <c r="BG5" s="84" t="s">
        <v>288</v>
      </c>
      <c r="BH5" s="113" t="s">
        <v>251</v>
      </c>
      <c r="BI5" s="38" t="s">
        <v>110</v>
      </c>
      <c r="BJ5" s="85">
        <v>45947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41185</v>
      </c>
      <c r="BQ5" s="116" t="s">
        <v>208</v>
      </c>
      <c r="BR5" s="117" t="s">
        <v>292</v>
      </c>
    </row>
    <row r="6" spans="1:70" s="112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2025-10-17T08:39:55Z</dcterms:modified>
</cp:coreProperties>
</file>