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ochas CSS Ramjeet Kumar/"/>
    </mc:Choice>
  </mc:AlternateContent>
  <xr:revisionPtr revIDLastSave="1" documentId="8_{B128915E-E851-4FDA-9CA5-F41FC66F9122}" xr6:coauthVersionLast="47" xr6:coauthVersionMax="47" xr10:uidLastSave="{DA91CFA3-D0EF-4E23-9089-7093FB8ADA8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<sst xmlns="http://schemas.openxmlformats.org/spreadsheetml/2006/main" count="428" uniqueCount="306">
  <si>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</si>
  <si>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</si>
  <si>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</si>
  <si>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</si>
  <si>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</si>
  <si>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</si>
  <si>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</si>
  <si>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</si>
  <si>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</si>
  <si>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</si>
  <si>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</si>
  <si>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</si>
  <si>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</si>
  <si>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</si>
  <si>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</si>
  <si>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</si>
  <si>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</si>
  <si>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</si>
  <si>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</si>
  <si>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</si>
  <si>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</si>
  <si>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</si>
  <si>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</si>
  <si>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</si>
  <si>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</si>
  <si>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</si>
  <si>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</si>
  <si>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</si>
  <si>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</si>
  <si>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</si>
  <si>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</si>
  <si>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</si>
  <si>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</si>
  <si>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</si>
  <si>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</si>
  <si>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</si>
  <si>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</si>
  <si>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</si>
  <si>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</si>
  <si>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</si>
  <si>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</si>
  <si>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</si>
  <si>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</si>
  <si>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</si>
  <si>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</si>
  <si>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</si>
  <si>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</si>
  <si>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</si>
  <si>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</si>
  <si>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</si>
  <si>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</si>
  <si>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</si>
  <si>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</si>
  <si>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</si>
  <si>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</si>
  <si>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</si>
  <si>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</si>
  <si>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</si>
  <si>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</si>
  <si>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</si>
  <si>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</si>
  <si>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</si>
  <si>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</si>
  <si>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</si>
  <si>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</si>
  <si>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</si>
  <si>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</si>
  <si>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</si>
  <si>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</si>
  <si>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</si>
  <si>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</si>
  <si>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</si>
  <si>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</si>
  <si>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</si>
  <si>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</si>
  <si>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</si>
  <si>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</si>
  <si>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</si>
  <si>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</si>
  <si>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</si>
  <si>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</si>
  <si>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</si>
  <si>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</si>
  <si>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</si>
  <si>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</si>
  <si>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</si>
  <si>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</si>
  <si>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</si>
  <si>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</si>
  <si>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</si>
  <si>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</si>
  <si>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</si>
  <si>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</si>
  <si>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</si>
  <si>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</si>
  <si>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</si>
  <si>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</si>
  <si>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</si>
  <si>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</si>
  <si>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</si>
  <si>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</si>
  <si>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</si>
  <si>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</si>
  <si>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</si>
  <si>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</si>
  <si>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</si>
  <si>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</si>
  <si>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</si>
  <si>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</si>
  <si>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</si>
  <si>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</si>
  <si>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</si>
  <si>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</si>
  <si>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</si>
  <si>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</si>
  <si>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</si>
  <si>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</si>
  <si>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</si>
  <si>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</si>
  <si>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</si>
  <si>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</si>
  <si>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</si>
  <si>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</si>
  <si>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</si>
  <si>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</si>
  <si>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</si>
  <si>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</si>
  <si>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</si>
  <si>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</si>
  <si>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</si>
  <si>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</si>
  <si>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</si>
  <si>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</si>
  <si>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</si>
  <si>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</si>
  <si>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</si>
  <si>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</si>
  <si>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</si>
  <si>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</si>
  <si>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</si>
  <si>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</si>
  <si>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</si>
  <si>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</si>
  <si>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</si>
  <si>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</si>
  <si>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</si>
  <si>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</si>
  <si>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</si>
  <si>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</si>
  <si>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</si>
  <si>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</si>
  <si>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</si>
  <si>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</si>
  <si>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</si>
  <si>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</si>
  <si>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</si>
  <si>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</si>
  <si>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</si>
  <si>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</si>
  <si>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</si>
  <si>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</si>
  <si>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</si>
  <si>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</si>
  <si>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</si>
  <si>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</si>
  <si>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</si>
  <si>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</si>
  <si>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</si>
  <si>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</si>
  <si>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</si>
  <si>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</si>
  <si>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</si>
  <si>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</si>
  <si>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</si>
  <si>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</si>
  <si>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</si>
  <si>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</si>
  <si>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</si>
  <si>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</si>
  <si>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</si>
  <si>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</si>
  <si>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</si>
  <si>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</si>
  <si>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</si>
  <si>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</si>
  <si>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</si>
  <si>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</si>
  <si>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</si>
  <si>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</si>
  <si>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</si>
  <si>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</si>
  <si>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</si>
  <si>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</si>
  <si>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</si>
  <si>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</si>
  <si>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</si>
  <si>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</si>
  <si>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</si>
  <si>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</si>
  <si>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</si>
  <si>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</si>
  <si>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</si>
  <si>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</si>
  <si>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</si>
  <si>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</si>
  <si>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</si>
  <si>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</si>
  <si>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</si>
  <si>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</si>
  <si>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</si>
  <si>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</si>
  <si>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</si>
  <si>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</si>
  <si>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</si>
  <si>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</si>
  <si>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</si>
  <si>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</si>
  <si>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</si>
  <si>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</si>
  <si>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</si>
  <si>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</si>
  <si>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</si>
  <si>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</si>
  <si>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</si>
  <si>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</si>
  <si>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</si>
  <si>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</si>
  <si>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</si>
  <si>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</si>
  <si>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</si>
  <si>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</si>
  <si>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</si>
  <si>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</si>
  <si>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</si>
  <si>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</si>
  <si>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</si>
  <si>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</si>
  <si>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</si>
  <si>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</si>
  <si>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</si>
  <si>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</si>
  <si>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</si>
  <si>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</si>
  <si>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</si>
  <si>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</si>
  <si>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</si>
  <si>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</si>
  <si>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</si>
  <si>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</si>
  <si>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</si>
  <si>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BH3947</t>
  </si>
  <si>
    <t>Kochas</t>
  </si>
  <si>
    <t>Kharagpura</t>
  </si>
  <si>
    <t>SF0097216</t>
  </si>
  <si>
    <t>Shashi Paswan</t>
  </si>
  <si>
    <t>649991</t>
  </si>
  <si>
    <t>BABA</t>
  </si>
  <si>
    <t>Chetana</t>
  </si>
  <si>
    <t>SID951375305404</t>
  </si>
  <si>
    <t>BC</t>
  </si>
  <si>
    <t>HINDU</t>
  </si>
  <si>
    <t>Animal Husbandry &amp; Poultry</t>
  </si>
  <si>
    <t xml:space="preserve">MANJU DEVI </t>
  </si>
  <si>
    <t>22-Mar-2024</t>
  </si>
  <si>
    <t>07</t>
  </si>
  <si>
    <t>4</t>
  </si>
  <si>
    <t>5.97 Yrs</t>
  </si>
  <si>
    <t>25 Sep 2019</t>
  </si>
  <si>
    <t>&gt; 4 to 6 Years</t>
  </si>
  <si>
    <t>07-May-2024</t>
  </si>
  <si>
    <t>27-Sep-2025</t>
  </si>
  <si>
    <t>Open</t>
  </si>
  <si>
    <t>Anug Kumar/SF0097354</t>
  </si>
  <si>
    <t>As per physical verification I found without information of borrower Vishwash LD which loan id - 354182228 by LO Ramjeet Kumar/SF0079841 and amount collected from borrower according old loan card which loan id - 352078645 countinue collected 09 month Amt. 2240*09 = 20160 /- on date 07/04/2024,07/05/2024,07,06,2024,07/07/2024,07/08/2024,07/09/2024,07/10/2024,07/11/2024 and 07/12/2024 but same amount demand posted on new Vishwash loan which loan id - 354182228 , Amt. Rs. 2240 on date 07/05/2024 , Amt. Rs. 2400 / on date 07-06-2024 , Amt Rs. 1970 /- on date 07/07/2024 Amt. Rs. 1970 /- on date 07/08/2024 , Amt Rs. 1970/-07/09/2025 , Amt Rs. 2000/- on date 07/10/2024 , Amt Rs. 1240 /- on date 11/11/2024 annd Amt Rs. 1970 /- on date 08-12-2024.</t>
  </si>
  <si>
    <t>Reporting Time : Tuesday, October 7, 2025 8:07 PM</t>
  </si>
  <si>
    <t>To Date :07-Oct-2025</t>
  </si>
  <si>
    <t>Ramjeet  Kumar</t>
  </si>
  <si>
    <t>SF0079841</t>
  </si>
  <si>
    <t>Creadit Assistant</t>
  </si>
  <si>
    <t>EMI Amt. 2240 /-collected from borrower according old loan card which loan id - 352078645 but not posted in Fimo.</t>
  </si>
  <si>
    <t>EMI Amt. 2240 /-collected from borrower on date 07/05/2024 according old loan card which loan id - 352078645 but same amount posted in Fimo in New vishwash loan which loan id - 354182228 Amt. Rs. 2240 /- on date - 07/05/2024.</t>
  </si>
  <si>
    <t>EMI Amt. 2240 /-collected from borrower on date 07/06/2024 according old loan card which loan id - 352078645 but same amount posted in Fimo in New vishwash loan which loan id - 354182228 Amt. Rs. 2400 /- on date - 07/06/2024.</t>
  </si>
  <si>
    <t>EMI Amt. 2240 /-collected from borrower on date 07/07/2024 according old loan card which loan id - 352078645 but same amount posted in Fimo in New vishwash loan which loan id - 354182228 Amt. Rs. 1970 /- on date - 07/07/2024.</t>
  </si>
  <si>
    <t>EMI Amt. 2240 /-collected from borrower on date 07/09/2024 according old loan card which loan id - 352078645 but same amount posted in Fimo in New vishwash loan which loan id - 354182228 Amt. Rs. 1970 /- on date - 07/09/2024.</t>
  </si>
  <si>
    <t>EMI Amt. 2240 /-collected from borrower on date 07/10/2024 according old loan card which loan id - 352078645 but same amount posted in Fimo in New vishwash loan which loan id - 354182228 Amt. Rs. 2000 /- on date - 07/10/2024.</t>
  </si>
  <si>
    <t>EMI Amt. 2240 /-collected from borrower on date 07/11/2024 according old loan card which loan id - 352078645 but same amount posted in Fimo in New vishwash loan which loan id - 354182228 Amt. Rs. 1240 /- on date - 11/11/2024.</t>
  </si>
  <si>
    <t>Dual Staff</t>
  </si>
  <si>
    <t>G-1</t>
  </si>
  <si>
    <t>Ramanuj Kumar</t>
  </si>
  <si>
    <t>SF0044078</t>
  </si>
  <si>
    <t>Branch Manager</t>
  </si>
  <si>
    <t xml:space="preserve">Available &amp; Updated </t>
  </si>
  <si>
    <t>G-2</t>
  </si>
  <si>
    <t>Deepak Kumar</t>
  </si>
  <si>
    <t>SF0095486</t>
  </si>
  <si>
    <t>Credit Assistant</t>
  </si>
  <si>
    <t>EMI Amt. 2000 /-collected from borrower on date 07/08/2024 according old loan card which loan id - 352078645 but same amount posted in Fimo in New vishwash loan which loan id - 354182228 Amt. Rs. 1970 /- on date - 07/08/2024.</t>
  </si>
  <si>
    <t>FIR Not Filled</t>
  </si>
  <si>
    <t>CSS</t>
  </si>
  <si>
    <t>Saurabh Upadhyay/SF0072543</t>
  </si>
  <si>
    <t>Akash Kumar/SF0031337</t>
  </si>
  <si>
    <t>Ravi Kumar Ranjan/SF0072744</t>
  </si>
  <si>
    <t>Saket Nath Thakur/SF0062081</t>
  </si>
  <si>
    <t>Completed-Report Submitted</t>
  </si>
  <si>
    <t>EMI Amt. 2240 /-collected from borrower on date 07/12/2024 according old loan card which loan id - 352078645 but same amount posted in Fimo in New vishwash loan which loan id - 354182228 Amt. Rs. 1970 /- on date - 08/12/2024. On 08-10-2025 amount of Rs.4160 posted in FIMO by Ramjeet Kumar/.</t>
  </si>
  <si>
    <t>FN25-26-02600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</si>
</sst>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BH3947</v>
      </c>
      <c r="D5" s="63" t="str">
        <f>IF('Physical Cash at Safe'!D28="Yes", 'Physical Cash at Safe'!A4, 'Borrower Wise Details'!C5)</f>
        <v>Kochas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45931</v>
      </c>
      <c r="H5" s="107" t="s">
        <v>298</v>
      </c>
      <c r="I5" s="61">
        <v>45933</v>
      </c>
      <c r="J5" s="74" t="str">
        <f>IF('Physical Cash at Safe'!D28="Yes",'Physical Cash at Safe'!E28,IF('Borrower Wise Details'!D5&lt;&gt;"",'Borrower Wise Details'!D5,""))</f>
        <v>FN25-26-02600</v>
      </c>
      <c r="K5" s="81">
        <v>1</v>
      </c>
      <c r="L5" s="82">
        <v>19920</v>
      </c>
      <c r="M5" s="82">
        <v>0</v>
      </c>
      <c r="N5" s="82" t="s">
        <v>299</v>
      </c>
      <c r="O5" s="82" t="s">
        <v>300</v>
      </c>
      <c r="P5" s="82" t="s">
        <v>301</v>
      </c>
      <c r="Q5" s="82" t="s">
        <v>302</v>
      </c>
      <c r="R5" s="75" t="str">
        <f>IF('Physical Cash at Safe'!$D$28="Yes", 'Physical Cash at Safe'!$A$28, IF('Borrower Wise Details'!F5&lt;&gt;"", 'Borrower Wise Details'!F5, ""))</f>
        <v>Ramjeet 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SF0079841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</v>
      </c>
      <c r="Z5" s="61">
        <v>45937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19920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19920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273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BH3947</v>
      </c>
      <c r="C5" s="50" t="str">
        <f>IF('Fraud Investigation Report'!D5="", "", 'Fraud Investigation Report'!D5)</f>
        <v>Kochas</v>
      </c>
      <c r="D5" s="68" t="str">
        <f>IF(OR('Fraud Investigation Report'!R5="", 'Fraud Investigation Report'!R5=0), "", 'Fraud Investigation Report'!R5)</f>
        <v>Ramjeet  Kumar</v>
      </c>
      <c r="E5" s="68" t="str">
        <f>IF(OR('Fraud Investigation Report'!T5="", 'Fraud Investigation Report'!T5=0), "", 'Fraud Investigation Report'!T5)</f>
        <v>SF0079841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FN25-26-02600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19920</v>
      </c>
      <c r="O5" s="69">
        <f>IF('Fraud Investigation Report'!AD5="", "", 'Fraud Investigation Report'!AD5)</f>
        <v>19920</v>
      </c>
      <c r="P5" s="126">
        <f>IF(AND(N5="", O5=""), "", IF(O5="", N5, N5 - IF(ISNUMBER(O5), O5, 0)))</f>
        <v>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45937</v>
      </c>
      <c r="C6" s="18">
        <v>45936</v>
      </c>
      <c r="D6" s="18">
        <v>45937</v>
      </c>
      <c r="E6" s="19">
        <v>0.5083333333333333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104</v>
      </c>
      <c r="C11" s="23">
        <f>B11*A11</f>
        <v>52000</v>
      </c>
      <c r="D11" s="25">
        <v>104</v>
      </c>
      <c r="E11" s="23">
        <f t="shared" ref="E11:E17" si="0">D11*A11</f>
        <v>52000</v>
      </c>
    </row>
    <row r="12" spans="1:5" ht="14.5" x14ac:dyDescent="0.35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67604</v>
      </c>
      <c r="D19" s="30" t="s">
        <v>76</v>
      </c>
      <c r="E19" s="31">
        <f>SUM(E10:E18)</f>
        <v>67604</v>
      </c>
    </row>
    <row r="20" spans="1:5" ht="30" customHeight="1" x14ac:dyDescent="0.35">
      <c r="A20" s="149" t="s">
        <v>97</v>
      </c>
      <c r="B20" s="150"/>
      <c r="C20" s="32">
        <v>67604</v>
      </c>
      <c r="D20" s="33" t="s">
        <v>91</v>
      </c>
      <c r="E20" s="34">
        <v>0</v>
      </c>
    </row>
    <row r="21" spans="1:5" ht="30" customHeight="1" x14ac:dyDescent="0.3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6" t="s">
        <v>189</v>
      </c>
      <c r="B26" s="156"/>
      <c r="C26" s="156"/>
      <c r="D26" s="156"/>
      <c r="E26" s="15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4" t="s">
        <v>216</v>
      </c>
      <c r="E29" s="155"/>
    </row>
    <row r="30" spans="1:5" ht="40" customHeight="1" x14ac:dyDescent="0.35">
      <c r="A30" s="127"/>
      <c r="B30" s="127"/>
      <c r="C30" s="128"/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217</v>
      </c>
      <c r="B32" s="38" t="s">
        <v>286</v>
      </c>
      <c r="C32" s="37" t="s">
        <v>82</v>
      </c>
      <c r="D32" s="133" t="s">
        <v>291</v>
      </c>
      <c r="E32" s="134"/>
    </row>
    <row r="33" spans="1:5" ht="18" customHeight="1" x14ac:dyDescent="0.35">
      <c r="A33" s="37" t="s">
        <v>83</v>
      </c>
      <c r="B33" s="106" t="s">
        <v>287</v>
      </c>
      <c r="C33" s="39" t="s">
        <v>84</v>
      </c>
      <c r="D33" s="129" t="s">
        <v>292</v>
      </c>
      <c r="E33" s="130"/>
    </row>
    <row r="34" spans="1:5" ht="26" x14ac:dyDescent="0.35">
      <c r="A34" s="39" t="s">
        <v>218</v>
      </c>
      <c r="B34" s="38" t="s">
        <v>288</v>
      </c>
      <c r="C34" s="39" t="s">
        <v>219</v>
      </c>
      <c r="D34" s="131" t="s">
        <v>293</v>
      </c>
      <c r="E34" s="132"/>
    </row>
    <row r="35" spans="1:5" ht="26" x14ac:dyDescent="0.35">
      <c r="A35" s="39" t="s">
        <v>220</v>
      </c>
      <c r="B35" s="38" t="s">
        <v>289</v>
      </c>
      <c r="C35" s="39" t="s">
        <v>222</v>
      </c>
      <c r="D35" s="131" t="s">
        <v>294</v>
      </c>
      <c r="E35" s="132"/>
    </row>
    <row r="36" spans="1:5" ht="25.5" customHeight="1" x14ac:dyDescent="0.35">
      <c r="A36" s="39" t="s">
        <v>221</v>
      </c>
      <c r="B36" s="38" t="s">
        <v>290</v>
      </c>
      <c r="C36" s="39" t="s">
        <v>223</v>
      </c>
      <c r="D36" s="131" t="s">
        <v>295</v>
      </c>
      <c r="E36" s="13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G7" sqref="G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BH3947</v>
      </c>
      <c r="C5" s="119" t="str">
        <f>IF('Loan Outstanding Report'!$H$5="", "", 'Loan Outstanding Report'!$H$5)</f>
        <v>Kochas</v>
      </c>
      <c r="D5" s="41" t="s">
        <v>305</v>
      </c>
      <c r="E5" s="65">
        <v>45937</v>
      </c>
      <c r="F5" s="38" t="s">
        <v>276</v>
      </c>
      <c r="G5" s="49" t="s">
        <v>277</v>
      </c>
      <c r="H5" s="49" t="s">
        <v>278</v>
      </c>
      <c r="I5" s="120" t="s">
        <v>255</v>
      </c>
      <c r="J5" s="120" t="s">
        <v>258</v>
      </c>
      <c r="K5" s="120" t="s">
        <v>262</v>
      </c>
      <c r="L5" s="11">
        <v>354182228</v>
      </c>
      <c r="M5" s="65" t="s">
        <v>263</v>
      </c>
      <c r="N5" s="124">
        <v>37000</v>
      </c>
      <c r="O5" s="124">
        <v>1970</v>
      </c>
      <c r="P5" s="121" t="s">
        <v>139</v>
      </c>
      <c r="Q5" s="80">
        <v>45389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BH3947</v>
      </c>
      <c r="C6" s="119" t="str">
        <f>IF(J6&lt;&gt;"", $C$5, "")</f>
        <v>Kochas</v>
      </c>
      <c r="D6" s="41" t="str">
        <f>IF(J6&lt;&gt;"", $D$5, "")</f>
        <v>FN25-26-02600</v>
      </c>
      <c r="E6" s="65">
        <v>45937</v>
      </c>
      <c r="F6" s="38" t="s">
        <v>276</v>
      </c>
      <c r="G6" s="49" t="s">
        <v>277</v>
      </c>
      <c r="H6" s="49" t="s">
        <v>278</v>
      </c>
      <c r="I6" s="120" t="s">
        <v>255</v>
      </c>
      <c r="J6" s="120" t="s">
        <v>258</v>
      </c>
      <c r="K6" s="120" t="s">
        <v>262</v>
      </c>
      <c r="L6" s="11">
        <v>354182228</v>
      </c>
      <c r="M6" s="65" t="s">
        <v>263</v>
      </c>
      <c r="N6" s="124">
        <v>37000</v>
      </c>
      <c r="O6" s="124">
        <v>1970</v>
      </c>
      <c r="P6" s="121" t="s">
        <v>139</v>
      </c>
      <c r="Q6" s="80">
        <v>45419</v>
      </c>
      <c r="R6" s="124">
        <v>2240</v>
      </c>
      <c r="S6" s="124">
        <v>2400</v>
      </c>
      <c r="T6" s="124">
        <v>0</v>
      </c>
      <c r="U6" s="125">
        <f t="shared" ref="U6:U69" si="1">IF(AND(ISBLANK(R6),ISBLANK(S6),ISBLANK(T6)),"",R6-(S6+T6))</f>
        <v>-160</v>
      </c>
      <c r="V6" s="117" t="s">
        <v>201</v>
      </c>
      <c r="W6" s="122" t="s">
        <v>280</v>
      </c>
    </row>
    <row r="7" spans="1:23" ht="25" customHeight="1" x14ac:dyDescent="0.3">
      <c r="A7" s="64">
        <v>3</v>
      </c>
      <c r="B7" s="60" t="str">
        <f t="shared" ref="B7:B70" si="2">IF(J7&lt;&gt;"", $B$5, "")</f>
        <v>BH3947</v>
      </c>
      <c r="C7" s="119" t="str">
        <f t="shared" ref="C7:C70" si="3">IF(J7&lt;&gt;"", $C$5, "")</f>
        <v>Kochas</v>
      </c>
      <c r="D7" s="41" t="str">
        <f t="shared" ref="D7:D70" si="4">IF(J7&lt;&gt;"", $D$5, "")</f>
        <v>FN25-26-02600</v>
      </c>
      <c r="E7" s="65">
        <v>45937</v>
      </c>
      <c r="F7" s="38" t="s">
        <v>276</v>
      </c>
      <c r="G7" s="49" t="s">
        <v>277</v>
      </c>
      <c r="H7" s="49" t="s">
        <v>278</v>
      </c>
      <c r="I7" s="120" t="s">
        <v>255</v>
      </c>
      <c r="J7" s="120" t="s">
        <v>258</v>
      </c>
      <c r="K7" s="120" t="s">
        <v>262</v>
      </c>
      <c r="L7" s="11">
        <v>354182228</v>
      </c>
      <c r="M7" s="65" t="s">
        <v>263</v>
      </c>
      <c r="N7" s="124">
        <v>37000</v>
      </c>
      <c r="O7" s="124">
        <v>1970</v>
      </c>
      <c r="P7" s="121" t="s">
        <v>139</v>
      </c>
      <c r="Q7" s="80">
        <v>45450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201</v>
      </c>
      <c r="W7" s="122" t="s">
        <v>281</v>
      </c>
    </row>
    <row r="8" spans="1:23" ht="25" customHeight="1" x14ac:dyDescent="0.3">
      <c r="A8" s="64">
        <v>4</v>
      </c>
      <c r="B8" s="60" t="str">
        <f t="shared" si="2"/>
        <v>BH3947</v>
      </c>
      <c r="C8" s="119" t="str">
        <f t="shared" si="3"/>
        <v>Kochas</v>
      </c>
      <c r="D8" s="41" t="str">
        <f t="shared" si="4"/>
        <v>FN25-26-02600</v>
      </c>
      <c r="E8" s="65">
        <v>45937</v>
      </c>
      <c r="F8" s="38" t="s">
        <v>276</v>
      </c>
      <c r="G8" s="49" t="s">
        <v>277</v>
      </c>
      <c r="H8" s="49" t="s">
        <v>278</v>
      </c>
      <c r="I8" s="120" t="s">
        <v>255</v>
      </c>
      <c r="J8" s="120" t="s">
        <v>258</v>
      </c>
      <c r="K8" s="120" t="s">
        <v>262</v>
      </c>
      <c r="L8" s="11">
        <v>354182228</v>
      </c>
      <c r="M8" s="65" t="s">
        <v>263</v>
      </c>
      <c r="N8" s="124">
        <v>37000</v>
      </c>
      <c r="O8" s="124">
        <v>1970</v>
      </c>
      <c r="P8" s="121" t="s">
        <v>139</v>
      </c>
      <c r="Q8" s="80">
        <v>45480</v>
      </c>
      <c r="R8" s="124">
        <v>2240</v>
      </c>
      <c r="S8" s="124">
        <v>1970</v>
      </c>
      <c r="T8" s="124">
        <v>0</v>
      </c>
      <c r="U8" s="125">
        <f t="shared" si="1"/>
        <v>270</v>
      </c>
      <c r="V8" s="117" t="s">
        <v>201</v>
      </c>
      <c r="W8" s="122" t="s">
        <v>282</v>
      </c>
    </row>
    <row r="9" spans="1:23" ht="25" customHeight="1" x14ac:dyDescent="0.3">
      <c r="A9" s="64">
        <v>5</v>
      </c>
      <c r="B9" s="60" t="str">
        <f t="shared" si="2"/>
        <v>BH3947</v>
      </c>
      <c r="C9" s="119" t="str">
        <f t="shared" si="3"/>
        <v>Kochas</v>
      </c>
      <c r="D9" s="41" t="str">
        <f t="shared" si="4"/>
        <v>FN25-26-02600</v>
      </c>
      <c r="E9" s="65">
        <v>45937</v>
      </c>
      <c r="F9" s="38" t="s">
        <v>276</v>
      </c>
      <c r="G9" s="49" t="s">
        <v>277</v>
      </c>
      <c r="H9" s="49" t="s">
        <v>278</v>
      </c>
      <c r="I9" s="120" t="s">
        <v>255</v>
      </c>
      <c r="J9" s="120" t="s">
        <v>258</v>
      </c>
      <c r="K9" s="120" t="s">
        <v>262</v>
      </c>
      <c r="L9" s="11">
        <v>354182228</v>
      </c>
      <c r="M9" s="65" t="s">
        <v>263</v>
      </c>
      <c r="N9" s="124">
        <v>37000</v>
      </c>
      <c r="O9" s="124">
        <v>1970</v>
      </c>
      <c r="P9" s="121" t="s">
        <v>139</v>
      </c>
      <c r="Q9" s="80">
        <v>45511</v>
      </c>
      <c r="R9" s="124">
        <v>2000</v>
      </c>
      <c r="S9" s="124">
        <v>1970</v>
      </c>
      <c r="T9" s="124">
        <v>0</v>
      </c>
      <c r="U9" s="125">
        <f t="shared" si="1"/>
        <v>30</v>
      </c>
      <c r="V9" s="117" t="s">
        <v>201</v>
      </c>
      <c r="W9" s="122" t="s">
        <v>296</v>
      </c>
    </row>
    <row r="10" spans="1:23" ht="25" customHeight="1" x14ac:dyDescent="0.3">
      <c r="A10" s="64">
        <v>6</v>
      </c>
      <c r="B10" s="60" t="str">
        <f t="shared" si="2"/>
        <v>BH3947</v>
      </c>
      <c r="C10" s="119" t="str">
        <f t="shared" si="3"/>
        <v>Kochas</v>
      </c>
      <c r="D10" s="41" t="str">
        <f t="shared" si="4"/>
        <v>FN25-26-02600</v>
      </c>
      <c r="E10" s="65">
        <v>45937</v>
      </c>
      <c r="F10" s="38" t="s">
        <v>276</v>
      </c>
      <c r="G10" s="49" t="s">
        <v>277</v>
      </c>
      <c r="H10" s="49" t="s">
        <v>278</v>
      </c>
      <c r="I10" s="120" t="s">
        <v>255</v>
      </c>
      <c r="J10" s="120" t="s">
        <v>258</v>
      </c>
      <c r="K10" s="120" t="s">
        <v>262</v>
      </c>
      <c r="L10" s="11">
        <v>354182228</v>
      </c>
      <c r="M10" s="65" t="s">
        <v>263</v>
      </c>
      <c r="N10" s="124">
        <v>37000</v>
      </c>
      <c r="O10" s="124">
        <v>1970</v>
      </c>
      <c r="P10" s="121" t="s">
        <v>139</v>
      </c>
      <c r="Q10" s="80">
        <v>45542</v>
      </c>
      <c r="R10" s="124">
        <v>2240</v>
      </c>
      <c r="S10" s="124">
        <v>1970</v>
      </c>
      <c r="T10" s="124">
        <v>0</v>
      </c>
      <c r="U10" s="125">
        <f t="shared" si="1"/>
        <v>270</v>
      </c>
      <c r="V10" s="117" t="s">
        <v>201</v>
      </c>
      <c r="W10" s="122" t="s">
        <v>283</v>
      </c>
    </row>
    <row r="11" spans="1:23" ht="25" customHeight="1" x14ac:dyDescent="0.3">
      <c r="A11" s="64">
        <v>7</v>
      </c>
      <c r="B11" s="60" t="str">
        <f t="shared" si="2"/>
        <v>BH3947</v>
      </c>
      <c r="C11" s="119" t="str">
        <f t="shared" si="3"/>
        <v>Kochas</v>
      </c>
      <c r="D11" s="41" t="str">
        <f t="shared" si="4"/>
        <v>FN25-26-02600</v>
      </c>
      <c r="E11" s="65">
        <v>45937</v>
      </c>
      <c r="F11" s="38" t="s">
        <v>276</v>
      </c>
      <c r="G11" s="49" t="s">
        <v>277</v>
      </c>
      <c r="H11" s="49" t="s">
        <v>278</v>
      </c>
      <c r="I11" s="120" t="s">
        <v>255</v>
      </c>
      <c r="J11" s="120" t="s">
        <v>258</v>
      </c>
      <c r="K11" s="120" t="s">
        <v>262</v>
      </c>
      <c r="L11" s="11">
        <v>354182228</v>
      </c>
      <c r="M11" s="65" t="s">
        <v>263</v>
      </c>
      <c r="N11" s="124">
        <v>37000</v>
      </c>
      <c r="O11" s="124">
        <v>1970</v>
      </c>
      <c r="P11" s="121" t="s">
        <v>139</v>
      </c>
      <c r="Q11" s="80">
        <v>45572</v>
      </c>
      <c r="R11" s="124">
        <v>2240</v>
      </c>
      <c r="S11" s="124">
        <v>2000</v>
      </c>
      <c r="T11" s="124">
        <v>0</v>
      </c>
      <c r="U11" s="125">
        <f t="shared" si="1"/>
        <v>240</v>
      </c>
      <c r="V11" s="117" t="s">
        <v>201</v>
      </c>
      <c r="W11" s="122" t="s">
        <v>284</v>
      </c>
    </row>
    <row r="12" spans="1:23" ht="25" customHeight="1" x14ac:dyDescent="0.3">
      <c r="A12" s="64">
        <v>8</v>
      </c>
      <c r="B12" s="60" t="str">
        <f t="shared" si="2"/>
        <v>BH3947</v>
      </c>
      <c r="C12" s="119" t="str">
        <f t="shared" si="3"/>
        <v>Kochas</v>
      </c>
      <c r="D12" s="41" t="str">
        <f t="shared" si="4"/>
        <v>FN25-26-02600</v>
      </c>
      <c r="E12" s="65">
        <v>45937</v>
      </c>
      <c r="F12" s="38" t="s">
        <v>276</v>
      </c>
      <c r="G12" s="49" t="s">
        <v>277</v>
      </c>
      <c r="H12" s="49" t="s">
        <v>278</v>
      </c>
      <c r="I12" s="120" t="s">
        <v>255</v>
      </c>
      <c r="J12" s="120" t="s">
        <v>258</v>
      </c>
      <c r="K12" s="120" t="s">
        <v>262</v>
      </c>
      <c r="L12" s="11">
        <v>354182228</v>
      </c>
      <c r="M12" s="65" t="s">
        <v>263</v>
      </c>
      <c r="N12" s="124">
        <v>37000</v>
      </c>
      <c r="O12" s="124">
        <v>1970</v>
      </c>
      <c r="P12" s="121" t="s">
        <v>139</v>
      </c>
      <c r="Q12" s="80">
        <v>45603</v>
      </c>
      <c r="R12" s="124">
        <v>2240</v>
      </c>
      <c r="S12" s="124">
        <v>1240</v>
      </c>
      <c r="T12" s="124">
        <v>0</v>
      </c>
      <c r="U12" s="125">
        <f t="shared" si="1"/>
        <v>1000</v>
      </c>
      <c r="V12" s="117" t="s">
        <v>201</v>
      </c>
      <c r="W12" s="122" t="s">
        <v>285</v>
      </c>
    </row>
    <row r="13" spans="1:23" ht="25" customHeight="1" x14ac:dyDescent="0.3">
      <c r="A13" s="64">
        <v>9</v>
      </c>
      <c r="B13" s="60" t="str">
        <f t="shared" si="2"/>
        <v>BH3947</v>
      </c>
      <c r="C13" s="119" t="str">
        <f t="shared" si="3"/>
        <v>Kochas</v>
      </c>
      <c r="D13" s="41" t="str">
        <f t="shared" si="4"/>
        <v>FN25-26-02600</v>
      </c>
      <c r="E13" s="65">
        <v>45937</v>
      </c>
      <c r="F13" s="38" t="s">
        <v>276</v>
      </c>
      <c r="G13" s="49" t="s">
        <v>277</v>
      </c>
      <c r="H13" s="49" t="s">
        <v>278</v>
      </c>
      <c r="I13" s="120" t="s">
        <v>255</v>
      </c>
      <c r="J13" s="120" t="s">
        <v>258</v>
      </c>
      <c r="K13" s="120" t="s">
        <v>262</v>
      </c>
      <c r="L13" s="11">
        <v>354182228</v>
      </c>
      <c r="M13" s="65" t="s">
        <v>263</v>
      </c>
      <c r="N13" s="124">
        <v>37000</v>
      </c>
      <c r="O13" s="124">
        <v>1970</v>
      </c>
      <c r="P13" s="121" t="s">
        <v>139</v>
      </c>
      <c r="Q13" s="80">
        <v>45633</v>
      </c>
      <c r="R13" s="124">
        <v>2240</v>
      </c>
      <c r="S13" s="124">
        <v>1970</v>
      </c>
      <c r="T13" s="124">
        <v>4160</v>
      </c>
      <c r="U13" s="125">
        <f t="shared" si="1"/>
        <v>-3890</v>
      </c>
      <c r="V13" s="117" t="s">
        <v>201</v>
      </c>
      <c r="W13" s="122" t="s">
        <v>304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7" sqref="A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20085</v>
      </c>
      <c r="J5" s="38" t="s">
        <v>252</v>
      </c>
      <c r="K5" s="84">
        <v>20085</v>
      </c>
      <c r="L5" s="84" t="s">
        <v>253</v>
      </c>
      <c r="M5" s="38" t="s">
        <v>254</v>
      </c>
      <c r="N5" s="84">
        <v>28776</v>
      </c>
      <c r="O5" s="84" t="s">
        <v>255</v>
      </c>
      <c r="P5" s="84">
        <v>45050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354182228</v>
      </c>
      <c r="Z5" s="38" t="s">
        <v>262</v>
      </c>
      <c r="AA5" s="108" t="s">
        <v>263</v>
      </c>
      <c r="AB5" s="84">
        <v>37000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1970</v>
      </c>
      <c r="AK5" s="84">
        <v>1970</v>
      </c>
      <c r="AL5" s="108" t="s">
        <v>270</v>
      </c>
      <c r="AM5" s="84">
        <v>23582.67</v>
      </c>
      <c r="AN5" s="112">
        <v>9907.33</v>
      </c>
      <c r="AO5" s="112">
        <v>33490</v>
      </c>
      <c r="AP5" s="112">
        <v>13417.33</v>
      </c>
      <c r="AQ5" s="112">
        <v>1188.67</v>
      </c>
      <c r="AR5" s="112">
        <v>14606</v>
      </c>
      <c r="AS5" s="112">
        <v>0</v>
      </c>
      <c r="AT5" s="112">
        <v>0</v>
      </c>
      <c r="AU5" s="112">
        <v>0</v>
      </c>
      <c r="AV5" s="84">
        <v>17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>
        <v>9122769032</v>
      </c>
      <c r="BH5" s="114" t="s">
        <v>272</v>
      </c>
      <c r="BI5" s="38" t="s">
        <v>110</v>
      </c>
      <c r="BJ5" s="85">
        <v>45937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19920</v>
      </c>
      <c r="BQ5" s="117" t="s">
        <v>201</v>
      </c>
      <c r="BR5" s="118" t="s">
        <v>273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2025-10-17T14:20:54Z</dcterms:modified>
</cp:coreProperties>
</file>