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Kochas CSS Ranjan Kumar/"/>
    </mc:Choice>
  </mc:AlternateContent>
  <xr:revisionPtr revIDLastSave="136" documentId="13_ncr:1_{A796BA05-ED91-4220-B09D-8F46CB3A9CFA}" xr6:coauthVersionLast="47" xr6:coauthVersionMax="47" xr10:uidLastSave="{2D6B88D1-237C-422D-A3EA-CBBDD50DF60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<sst xmlns="http://schemas.openxmlformats.org/spreadsheetml/2006/main" count="363" uniqueCount="301">
  <si>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</si>
  <si>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</si>
  <si>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</si>
  <si>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</si>
  <si>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</si>
  <si>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</si>
  <si>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</si>
  <si>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</si>
  <si>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</si>
  <si>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</si>
  <si>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</si>
  <si>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</si>
  <si>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</si>
  <si>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</si>
  <si>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</si>
  <si>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</si>
  <si>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</si>
  <si>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</si>
  <si>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</si>
  <si>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</si>
  <si>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</si>
  <si>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</si>
  <si>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</si>
  <si>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</si>
  <si>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</si>
  <si>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</si>
  <si>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</si>
  <si>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</si>
  <si>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</si>
  <si>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</si>
  <si>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</si>
  <si>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</si>
  <si>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</si>
  <si>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</si>
  <si>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</si>
  <si>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</si>
  <si>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</si>
  <si>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</si>
  <si>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</si>
  <si>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</si>
  <si>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</si>
  <si>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</si>
  <si>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</si>
  <si>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</si>
  <si>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</si>
  <si>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</si>
  <si>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</si>
  <si>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</si>
  <si>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</si>
  <si>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</si>
  <si>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</si>
  <si>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</si>
  <si>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</si>
  <si>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</si>
  <si>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</si>
  <si>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</si>
  <si>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</si>
  <si>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</si>
  <si>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</si>
  <si>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</si>
  <si>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</si>
  <si>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</si>
  <si>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</si>
  <si>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</si>
  <si>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</si>
  <si>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</si>
  <si>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</si>
  <si>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</si>
  <si>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</si>
  <si>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</si>
  <si>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</si>
  <si>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</si>
  <si>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</si>
  <si>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</si>
  <si>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</si>
  <si>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</si>
  <si>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</si>
  <si>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</si>
  <si>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</si>
  <si>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</si>
  <si>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</si>
  <si>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</si>
  <si>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</si>
  <si>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</si>
  <si>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</si>
  <si>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</si>
  <si>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</si>
  <si>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</si>
  <si>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</si>
  <si>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</si>
  <si>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</si>
  <si>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</si>
  <si>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</si>
  <si>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</si>
  <si>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</si>
  <si>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</si>
  <si>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</si>
  <si>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</si>
  <si>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</si>
  <si>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</si>
  <si>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</si>
  <si>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</si>
  <si>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</si>
  <si>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</si>
  <si>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</si>
  <si>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</si>
  <si>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</si>
  <si>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</si>
  <si>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</si>
  <si>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</si>
  <si>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</si>
  <si>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</si>
  <si>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</si>
  <si>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</si>
  <si>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</si>
  <si>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</si>
  <si>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</si>
  <si>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</si>
  <si>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</si>
  <si>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</si>
  <si>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</si>
  <si>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</si>
  <si>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</si>
  <si>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</si>
  <si>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</si>
  <si>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</si>
  <si>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</si>
  <si>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</si>
  <si>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</si>
  <si>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</si>
  <si>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</si>
  <si>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</si>
  <si>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</si>
  <si>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</si>
  <si>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</si>
  <si>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</si>
  <si>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</si>
  <si>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</si>
  <si>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</si>
  <si>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</si>
  <si>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</si>
  <si>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</si>
  <si>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</si>
  <si>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</si>
  <si>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</si>
  <si>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</si>
  <si>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</si>
  <si>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</si>
  <si>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</si>
  <si>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</si>
  <si>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</si>
  <si>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</si>
  <si>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</si>
  <si>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</si>
  <si>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</si>
  <si>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</si>
  <si>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</si>
  <si>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</si>
  <si>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</si>
  <si>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</si>
  <si>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</si>
  <si>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</si>
  <si>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</si>
  <si>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</si>
  <si>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</si>
  <si>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</si>
  <si>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</si>
  <si>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</si>
  <si>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</si>
  <si>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</si>
  <si>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</si>
  <si>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</si>
  <si>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</si>
  <si>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</si>
  <si>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</si>
  <si>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</si>
  <si>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</si>
  <si>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</si>
  <si>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</si>
  <si>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</si>
  <si>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</si>
  <si>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</si>
  <si>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</si>
  <si>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</si>
  <si>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</si>
  <si>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</si>
  <si>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</si>
  <si>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</si>
  <si>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</si>
  <si>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</si>
  <si>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</si>
  <si>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</si>
  <si>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</si>
  <si>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</si>
  <si>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</si>
  <si>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</si>
  <si>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</si>
  <si>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</si>
  <si>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</si>
  <si>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</si>
  <si>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</si>
  <si>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</si>
  <si>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</si>
  <si>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</si>
  <si>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</si>
  <si>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</si>
  <si>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</si>
  <si>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</si>
  <si>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</si>
  <si>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</si>
  <si>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</si>
  <si>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</si>
  <si>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</si>
  <si>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</si>
  <si>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</si>
  <si>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</si>
  <si>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</si>
  <si>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</si>
  <si>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</si>
  <si>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</si>
  <si>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</si>
  <si>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</si>
  <si>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</si>
  <si>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</si>
  <si>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</si>
  <si>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</si>
  <si>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</si>
  <si>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</si>
  <si>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</si>
  <si>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</si>
  <si>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</si>
  <si>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</si>
  <si>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</si>
  <si>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</si>
  <si>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</si>
  <si>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</si>
  <si>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</si>
  <si>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</si>
  <si>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</si>
  <si>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</si>
  <si>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</si>
  <si>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</si>
  <si>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</si>
  <si>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</si>
  <si>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</si>
  <si>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</si>
  <si>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</si>
  <si>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</si>
  <si>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</si>
  <si>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Sasaram</t>
  </si>
  <si>
    <t>BH3947</t>
  </si>
  <si>
    <t>Kochas</t>
  </si>
  <si>
    <t>Kharagpura</t>
  </si>
  <si>
    <t>SF0097216</t>
  </si>
  <si>
    <t>Shashi Paswan</t>
  </si>
  <si>
    <t>649991</t>
  </si>
  <si>
    <t>BABA</t>
  </si>
  <si>
    <t>Chetana</t>
  </si>
  <si>
    <t>SID951375305404</t>
  </si>
  <si>
    <t>BC</t>
  </si>
  <si>
    <t>HINDU</t>
  </si>
  <si>
    <t>Animal Husbandry &amp; Poultry</t>
  </si>
  <si>
    <t xml:space="preserve">MANJU DEVI </t>
  </si>
  <si>
    <t>22-Mar-2024</t>
  </si>
  <si>
    <t>07</t>
  </si>
  <si>
    <t>4</t>
  </si>
  <si>
    <t>5.97 Yrs</t>
  </si>
  <si>
    <t>25 Sep 2019</t>
  </si>
  <si>
    <t>&gt; 4 to 6 Years</t>
  </si>
  <si>
    <t>07-May-2024</t>
  </si>
  <si>
    <t>27-Sep-2025</t>
  </si>
  <si>
    <t>Open</t>
  </si>
  <si>
    <t>Anug Kumar/SF0097354</t>
  </si>
  <si>
    <t>To Date :07-Oct-2025</t>
  </si>
  <si>
    <t>Reporting Time : Tuesday, October 7, 2025 8:07 PM</t>
  </si>
  <si>
    <t>Ranjan Kumar</t>
  </si>
  <si>
    <t>SF0075168</t>
  </si>
  <si>
    <t xml:space="preserve">Cradit Assistant </t>
  </si>
  <si>
    <t>As per physical verification I found 1 month EMI Amt. Rs. 2240 /- collected from borrower on date 07/10/2023 by Lo Ranjan Kumar/SF0075168 according old loan card which loan id - 352078645 but he was not posted in fimo. And without information of borrower Vishwash loan disbursment on date 22/03/2024 which loan id - 354182228.</t>
  </si>
  <si>
    <t>As per physical verification I found 1 month EMI Amt. Rs. 2240 /- collected from borrower on date 07/12/2023 by Lo Ranjan Kumar/SF0075168 according old loan card which loan id - 352078645 but he was not posted in fimo. And without information of borrower Vishwash loan disbursment on date 22/03/2024 which loan id - 354182228.</t>
  </si>
  <si>
    <t>As per physical verification I found 2 month EMI Amt. Rs. 2240*2=4480 /- collected from borrower on date 07/10/2023 and 07/12/2023 by Lo Ranjan Kumar/SF0075168 according old loan card which loan id - 352078645 but he was not posted in fimo. And without information of borrower Vishwash loan disbursment on date 22/03/2024 which loan id - 354182228.</t>
  </si>
  <si>
    <t xml:space="preserve">Available &amp; Updated </t>
  </si>
  <si>
    <t>G-2</t>
  </si>
  <si>
    <t>Deepak Kumar</t>
  </si>
  <si>
    <t>SF0095486</t>
  </si>
  <si>
    <t>Credit Assistant</t>
  </si>
  <si>
    <t>Dual Staff</t>
  </si>
  <si>
    <t>G-1</t>
  </si>
  <si>
    <t>Ramanuj Kumar</t>
  </si>
  <si>
    <t>SF0044078</t>
  </si>
  <si>
    <t>Branch Manager</t>
  </si>
  <si>
    <t>FIR Not Filled</t>
  </si>
  <si>
    <t>CSS</t>
  </si>
  <si>
    <t>Saurabh Upadhyay/SF0072543</t>
  </si>
  <si>
    <t>Akash Kumar/SF0031337</t>
  </si>
  <si>
    <t>Ravi Kumar Ranjan/SF0072744</t>
  </si>
  <si>
    <t>Saket Nath Thakur/SF0062081</t>
  </si>
  <si>
    <t>Terminated</t>
  </si>
  <si>
    <t>Completed-Report Submitted</t>
  </si>
  <si>
    <t>As per physical verification I found 2 month EMI Amt. Rs. 2240*2=4480 /- collected from borrower on date 07/10/2023 and 07/12/2023 by Lo Ranjan Kumar/SF0075168 according old loan card which loan id - 352078645 but he was not posted in fimo. And without information of borrower Vishwash loan disbursment on date 22/03/2024 which loan id - 354182228.Already LO known about this that viswas loan happened but then he collected amount as per old loan .</t>
  </si>
  <si>
    <t>FN25-26-02601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</si>
</sst>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BH3947</v>
      </c>
      <c r="D5" s="63" t="str">
        <f>IF('Physical Cash at Safe'!D28="Yes", 'Physical Cash at Safe'!A4, 'Borrower Wise Details'!C5)</f>
        <v>Kochas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45931</v>
      </c>
      <c r="H5" s="107" t="s">
        <v>292</v>
      </c>
      <c r="I5" s="61">
        <v>45947</v>
      </c>
      <c r="J5" s="74" t="str">
        <f>IF('Physical Cash at Safe'!D28="Yes",'Physical Cash at Safe'!E28,IF('Borrower Wise Details'!D5&lt;&gt;"",'Borrower Wise Details'!D5,""))</f>
        <v>FN25-26-02601</v>
      </c>
      <c r="K5" s="81">
        <v>1</v>
      </c>
      <c r="L5" s="82">
        <v>4480</v>
      </c>
      <c r="M5" s="82">
        <v>0</v>
      </c>
      <c r="N5" s="82" t="s">
        <v>293</v>
      </c>
      <c r="O5" s="82" t="s">
        <v>294</v>
      </c>
      <c r="P5" s="82" t="s">
        <v>295</v>
      </c>
      <c r="Q5" s="82" t="s">
        <v>296</v>
      </c>
      <c r="R5" s="75" t="str">
        <f>IF('Physical Cash at Safe'!$D$28="Yes", 'Physical Cash at Safe'!$A$28, IF('Borrower Wise Details'!F5&lt;&gt;"", 'Borrower Wise Details'!F5, ""))</f>
        <v>Ranjan Kumar</v>
      </c>
      <c r="S5" s="74" t="str">
        <f>IF('Physical Cash at Safe'!$D$28="Yes", 'Physical Cash at Safe'!$C$28, IF('Borrower Wise Details'!H5&lt;&gt;"", 'Borrower Wise Details'!H5, ""))</f>
        <v xml:space="preserve">Cradit Assistant </v>
      </c>
      <c r="T5" s="74" t="str">
        <f>IF('Physical Cash at Safe'!$D$28="Yes", 'Physical Cash at Safe'!$B$28, IF('Borrower Wise Details'!G5&lt;&gt;"", 'Borrower Wise Details'!G5, ""))</f>
        <v>SF0075168</v>
      </c>
      <c r="U5" s="77" t="s">
        <v>297</v>
      </c>
      <c r="V5" s="61">
        <v>45518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298</v>
      </c>
      <c r="Z5" s="61">
        <v>45937</v>
      </c>
      <c r="AA5" s="61">
        <v>45937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184</v>
      </c>
      <c r="AE5" s="126">
        <f>IF(AND(AC5="", AD5=""), "", IF(AD5="", AC5, AC5 - IF(ISNUMBER(AD5), AD5, 0)))</f>
        <v>4296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45947</v>
      </c>
      <c r="AH5" s="70" t="s">
        <v>299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BH3947</v>
      </c>
      <c r="C5" s="50" t="str">
        <f>IF('Fraud Investigation Report'!D5="", "", 'Fraud Investigation Report'!D5)</f>
        <v>Kochas</v>
      </c>
      <c r="D5" s="68" t="str">
        <f>IF(OR('Fraud Investigation Report'!R5="", 'Fraud Investigation Report'!R5=0), "", 'Fraud Investigation Report'!R5)</f>
        <v>Ranjan Kumar</v>
      </c>
      <c r="E5" s="68" t="str">
        <f>IF(OR('Fraud Investigation Report'!T5="", 'Fraud Investigation Report'!T5=0), "", 'Fraud Investigation Report'!T5)</f>
        <v>SF0075168</v>
      </c>
      <c r="F5" s="68" t="str">
        <f>IF(OR('Fraud Investigation Report'!S5="", 'Fraud Investigation Report'!S5=0), "", 'Fraud Investigation Report'!S5)</f>
        <v xml:space="preserve">Cradit Assistant </v>
      </c>
      <c r="G5" s="50" t="str">
        <f>IF('Fraud Investigation Report'!J5="", "", 'Fraud Investigation Report'!J5)</f>
        <v>FN25-26-02601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184</v>
      </c>
      <c r="P5" s="126">
        <f>IF(AND(N5="", O5=""), "", IF(O5="", N5, N5 - IF(ISNUMBER(O5), O5, 0)))</f>
        <v>4296</v>
      </c>
      <c r="Q5" s="49"/>
      <c r="R5" s="84" t="s">
        <v>291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45937</v>
      </c>
      <c r="C6" s="18">
        <v>45936</v>
      </c>
      <c r="D6" s="18">
        <v>45937</v>
      </c>
      <c r="E6" s="19">
        <v>0.5083333333333333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104</v>
      </c>
      <c r="C11" s="23">
        <f>B11*A11</f>
        <v>52000</v>
      </c>
      <c r="D11" s="25">
        <v>104</v>
      </c>
      <c r="E11" s="23">
        <f t="shared" ref="E11:E17" si="0">D11*A11</f>
        <v>52000</v>
      </c>
    </row>
    <row r="12" spans="1:5" ht="14.5" x14ac:dyDescent="0.35">
      <c r="A12" s="24">
        <v>200</v>
      </c>
      <c r="B12" s="25">
        <v>48</v>
      </c>
      <c r="C12" s="23">
        <f>B12*A12</f>
        <v>9600</v>
      </c>
      <c r="D12" s="25">
        <v>48</v>
      </c>
      <c r="E12" s="23">
        <f t="shared" si="0"/>
        <v>9600</v>
      </c>
    </row>
    <row r="13" spans="1:5" ht="14.5" x14ac:dyDescent="0.35">
      <c r="A13" s="24">
        <v>100</v>
      </c>
      <c r="B13" s="25">
        <v>58</v>
      </c>
      <c r="C13" s="23">
        <f t="shared" ref="C13:C17" si="1">B13*A13</f>
        <v>5800</v>
      </c>
      <c r="D13" s="25">
        <v>58</v>
      </c>
      <c r="E13" s="23">
        <f t="shared" si="0"/>
        <v>5800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67604</v>
      </c>
      <c r="D19" s="30" t="s">
        <v>76</v>
      </c>
      <c r="E19" s="31">
        <f>SUM(E10:E18)</f>
        <v>67604</v>
      </c>
    </row>
    <row r="20" spans="1:5" ht="30" customHeight="1" x14ac:dyDescent="0.35">
      <c r="A20" s="159" t="s">
        <v>97</v>
      </c>
      <c r="B20" s="160"/>
      <c r="C20" s="32">
        <v>67604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38" t="s">
        <v>216</v>
      </c>
      <c r="E29" s="139"/>
    </row>
    <row r="30" spans="1:5" ht="40" customHeight="1" x14ac:dyDescent="0.35">
      <c r="A30" s="127"/>
      <c r="B30" s="127"/>
      <c r="C30" s="128"/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217</v>
      </c>
      <c r="B32" s="38" t="s">
        <v>286</v>
      </c>
      <c r="C32" s="37" t="s">
        <v>82</v>
      </c>
      <c r="D32" s="136" t="s">
        <v>281</v>
      </c>
      <c r="E32" s="137" t="s">
        <v>281</v>
      </c>
    </row>
    <row r="33" spans="1:5" ht="18" customHeight="1" x14ac:dyDescent="0.35">
      <c r="A33" s="37" t="s">
        <v>83</v>
      </c>
      <c r="B33" s="106" t="s">
        <v>287</v>
      </c>
      <c r="C33" s="39" t="s">
        <v>84</v>
      </c>
      <c r="D33" s="130" t="s">
        <v>282</v>
      </c>
      <c r="E33" s="131" t="s">
        <v>282</v>
      </c>
    </row>
    <row r="34" spans="1:5" ht="26" x14ac:dyDescent="0.35">
      <c r="A34" s="39" t="s">
        <v>218</v>
      </c>
      <c r="B34" s="38" t="s">
        <v>288</v>
      </c>
      <c r="C34" s="39" t="s">
        <v>219</v>
      </c>
      <c r="D34" s="132" t="s">
        <v>283</v>
      </c>
      <c r="E34" s="133" t="s">
        <v>283</v>
      </c>
    </row>
    <row r="35" spans="1:5" ht="26" x14ac:dyDescent="0.35">
      <c r="A35" s="39" t="s">
        <v>220</v>
      </c>
      <c r="B35" s="38" t="s">
        <v>289</v>
      </c>
      <c r="C35" s="39" t="s">
        <v>222</v>
      </c>
      <c r="D35" s="132" t="s">
        <v>284</v>
      </c>
      <c r="E35" s="133" t="s">
        <v>284</v>
      </c>
    </row>
    <row r="36" spans="1:5" ht="25.5" customHeight="1" x14ac:dyDescent="0.35">
      <c r="A36" s="39" t="s">
        <v>221</v>
      </c>
      <c r="B36" s="38" t="s">
        <v>290</v>
      </c>
      <c r="C36" s="39" t="s">
        <v>223</v>
      </c>
      <c r="D36" s="134" t="s">
        <v>285</v>
      </c>
      <c r="E36" s="134" t="s">
        <v>285</v>
      </c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BH3947</v>
      </c>
      <c r="C5" s="119" t="str">
        <f>IF('Loan Outstanding Report'!$H$5="", "", 'Loan Outstanding Report'!$H$5)</f>
        <v>Kochas</v>
      </c>
      <c r="D5" s="41" t="s">
        <v>300</v>
      </c>
      <c r="E5" s="65">
        <v>45937</v>
      </c>
      <c r="F5" s="38" t="s">
        <v>275</v>
      </c>
      <c r="G5" s="49" t="s">
        <v>276</v>
      </c>
      <c r="H5" s="49" t="s">
        <v>277</v>
      </c>
      <c r="I5" s="120" t="s">
        <v>255</v>
      </c>
      <c r="J5" s="120" t="s">
        <v>258</v>
      </c>
      <c r="K5" s="120" t="s">
        <v>262</v>
      </c>
      <c r="L5" s="11">
        <v>354182228</v>
      </c>
      <c r="M5" s="65" t="s">
        <v>263</v>
      </c>
      <c r="N5" s="124">
        <v>37000</v>
      </c>
      <c r="O5" s="124">
        <v>1970</v>
      </c>
      <c r="P5" s="121" t="s">
        <v>139</v>
      </c>
      <c r="Q5" s="80">
        <v>45206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278</v>
      </c>
    </row>
    <row r="6" spans="1:23" ht="25" customHeight="1" x14ac:dyDescent="0.3">
      <c r="A6" s="64">
        <v>2</v>
      </c>
      <c r="B6" s="60" t="str">
        <f>IF(J6&lt;&gt;"", $B$5, "")</f>
        <v>BH3947</v>
      </c>
      <c r="C6" s="119" t="str">
        <f>IF(J6&lt;&gt;"", $C$5, "")</f>
        <v>Kochas</v>
      </c>
      <c r="D6" s="41" t="str">
        <f>IF(J6&lt;&gt;"", $D$5, "")</f>
        <v>FN25-26-02601</v>
      </c>
      <c r="E6" s="65">
        <v>45937</v>
      </c>
      <c r="F6" s="38" t="s">
        <v>275</v>
      </c>
      <c r="G6" s="49" t="s">
        <v>276</v>
      </c>
      <c r="H6" s="49" t="s">
        <v>277</v>
      </c>
      <c r="I6" s="120" t="s">
        <v>255</v>
      </c>
      <c r="J6" s="120" t="s">
        <v>258</v>
      </c>
      <c r="K6" s="120" t="s">
        <v>262</v>
      </c>
      <c r="L6" s="11">
        <v>354182228</v>
      </c>
      <c r="M6" s="65" t="s">
        <v>263</v>
      </c>
      <c r="N6" s="124">
        <v>37000</v>
      </c>
      <c r="O6" s="124">
        <v>1970</v>
      </c>
      <c r="P6" s="121" t="s">
        <v>139</v>
      </c>
      <c r="Q6" s="80">
        <v>45267</v>
      </c>
      <c r="R6" s="124">
        <v>2240</v>
      </c>
      <c r="S6" s="124">
        <v>184</v>
      </c>
      <c r="T6" s="124">
        <v>0</v>
      </c>
      <c r="U6" s="125">
        <f t="shared" ref="U6:U69" si="1">IF(AND(ISBLANK(R6),ISBLANK(S6),ISBLANK(T6)),"",R6-(S6+T6))</f>
        <v>2056</v>
      </c>
      <c r="V6" s="117" t="s">
        <v>201</v>
      </c>
      <c r="W6" s="122" t="s">
        <v>279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J5" sqref="J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273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274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20085</v>
      </c>
      <c r="J5" s="38" t="s">
        <v>252</v>
      </c>
      <c r="K5" s="84">
        <v>20085</v>
      </c>
      <c r="L5" s="84" t="s">
        <v>253</v>
      </c>
      <c r="M5" s="38" t="s">
        <v>254</v>
      </c>
      <c r="N5" s="84">
        <v>28776</v>
      </c>
      <c r="O5" s="84" t="s">
        <v>255</v>
      </c>
      <c r="P5" s="84">
        <v>45050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354182228</v>
      </c>
      <c r="Z5" s="38" t="s">
        <v>262</v>
      </c>
      <c r="AA5" s="108" t="s">
        <v>263</v>
      </c>
      <c r="AB5" s="84">
        <v>37000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1970</v>
      </c>
      <c r="AK5" s="84">
        <v>1970</v>
      </c>
      <c r="AL5" s="108" t="s">
        <v>270</v>
      </c>
      <c r="AM5" s="84">
        <v>23582.67</v>
      </c>
      <c r="AN5" s="112">
        <v>9907.33</v>
      </c>
      <c r="AO5" s="112">
        <v>33490</v>
      </c>
      <c r="AP5" s="112">
        <v>13417.33</v>
      </c>
      <c r="AQ5" s="112">
        <v>1188.67</v>
      </c>
      <c r="AR5" s="112">
        <v>14606</v>
      </c>
      <c r="AS5" s="112">
        <v>0</v>
      </c>
      <c r="AT5" s="112">
        <v>0</v>
      </c>
      <c r="AU5" s="112">
        <v>0</v>
      </c>
      <c r="AV5" s="84">
        <v>17</v>
      </c>
      <c r="AW5" s="84"/>
      <c r="AX5" s="84"/>
      <c r="AY5" s="108"/>
      <c r="AZ5" s="84"/>
      <c r="BA5" s="84"/>
      <c r="BB5" s="84" t="s">
        <v>271</v>
      </c>
      <c r="BC5" s="84"/>
      <c r="BD5" s="108"/>
      <c r="BE5" s="84">
        <v>0</v>
      </c>
      <c r="BF5" s="38" t="s">
        <v>258</v>
      </c>
      <c r="BG5" s="84">
        <v>9122769032</v>
      </c>
      <c r="BH5" s="114" t="s">
        <v>272</v>
      </c>
      <c r="BI5" s="38" t="s">
        <v>110</v>
      </c>
      <c r="BJ5" s="85">
        <v>45937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4480</v>
      </c>
      <c r="BQ5" s="117" t="s">
        <v>201</v>
      </c>
      <c r="BR5" s="118" t="s">
        <v>280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2025-10-17T14:30:17Z</dcterms:modified>
</cp:coreProperties>
</file>