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Kendrapara-FN25-26-02653\"/>
    </mc:Choice>
  </mc:AlternateContent>
  <xr:revisionPtr revIDLastSave="0" documentId="13_ncr:1_{F59E797E-945A-4BD6-A4B5-55848A3D953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54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<sst xmlns="http://schemas.openxmlformats.org/spreadsheetml/2006/main" count="354" uniqueCount="290">
  <si>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</si>
  <si>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</si>
  <si>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</si>
  <si>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</si>
  <si>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</si>
  <si>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</si>
  <si>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</si>
  <si>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</si>
  <si>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</si>
  <si>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</si>
  <si>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</si>
  <si>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</si>
  <si>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</si>
  <si>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</si>
  <si>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</si>
  <si>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</si>
  <si>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</si>
  <si>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</si>
  <si>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</si>
  <si>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</si>
  <si>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</si>
  <si>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</si>
  <si>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</si>
  <si>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</si>
  <si>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</si>
  <si>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</si>
  <si>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</si>
  <si>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</si>
  <si>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</si>
  <si>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</si>
  <si>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</si>
  <si>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</si>
  <si>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</si>
  <si>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</si>
  <si>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</si>
  <si>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</si>
  <si>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</si>
  <si>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</si>
  <si>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</si>
  <si>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</si>
  <si>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</si>
  <si>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</si>
  <si>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</si>
  <si>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</si>
  <si>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</si>
  <si>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</si>
  <si>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</si>
  <si>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</si>
  <si>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</si>
  <si>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</si>
  <si>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</si>
  <si>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</si>
  <si>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</si>
  <si>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</si>
  <si>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</si>
  <si>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</si>
  <si>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</si>
  <si>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</si>
  <si>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</si>
  <si>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</si>
  <si>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</si>
  <si>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</si>
  <si>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</si>
  <si>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</si>
  <si>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</si>
  <si>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</si>
  <si>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</si>
  <si>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</si>
  <si>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</si>
  <si>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</si>
  <si>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</si>
  <si>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</si>
  <si>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</si>
  <si>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</si>
  <si>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</si>
  <si>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</si>
  <si>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</si>
  <si>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</si>
  <si>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</si>
  <si>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</si>
  <si>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</si>
  <si>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</si>
  <si>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</si>
  <si>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</si>
  <si>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</si>
  <si>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</si>
  <si>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</si>
  <si>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</si>
  <si>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</si>
  <si>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</si>
  <si>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</si>
  <si>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</si>
  <si>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</si>
  <si>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</si>
  <si>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</si>
  <si>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</si>
  <si>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</si>
  <si>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</si>
  <si>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</si>
  <si>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</si>
  <si>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</si>
  <si>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</si>
  <si>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</si>
  <si>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</si>
  <si>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</si>
  <si>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</si>
  <si>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</si>
  <si>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</si>
  <si>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</si>
  <si>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</si>
  <si>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</si>
  <si>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</si>
  <si>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</si>
  <si>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</si>
  <si>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</si>
  <si>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</si>
  <si>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</si>
  <si>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</si>
  <si>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</si>
  <si>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</si>
  <si>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</si>
  <si>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</si>
  <si>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</si>
  <si>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</si>
  <si>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</si>
  <si>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</si>
  <si>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</si>
  <si>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</si>
  <si>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</si>
  <si>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</si>
  <si>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</si>
  <si>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</si>
  <si>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</si>
  <si>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</si>
  <si>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</si>
  <si>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</si>
  <si>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</si>
  <si>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</si>
  <si>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</si>
  <si>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</si>
  <si>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</si>
  <si>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</si>
  <si>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</si>
  <si>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</si>
  <si>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</si>
  <si>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</si>
  <si>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</si>
  <si>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</si>
  <si>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</si>
  <si>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</si>
  <si>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</si>
  <si>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</si>
  <si>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</si>
  <si>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</si>
  <si>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</si>
  <si>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</si>
  <si>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</si>
  <si>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</si>
  <si>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</si>
  <si>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</si>
  <si>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</si>
  <si>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</si>
  <si>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</si>
  <si>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</si>
  <si>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</si>
  <si>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</si>
  <si>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</si>
  <si>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</si>
  <si>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</si>
  <si>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</si>
  <si>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</si>
  <si>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</si>
  <si>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</si>
  <si>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</si>
  <si>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</si>
  <si>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</si>
  <si>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</si>
  <si>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</si>
  <si>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</si>
  <si>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</si>
  <si>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</si>
  <si>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</si>
  <si>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</si>
  <si>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</si>
  <si>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</si>
  <si>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</si>
  <si>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</si>
  <si>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</si>
  <si>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</si>
  <si>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</si>
  <si>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</si>
  <si>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</si>
  <si>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</si>
  <si>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</si>
  <si>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</si>
  <si>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</si>
  <si>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</si>
  <si>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</si>
  <si>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</si>
  <si>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</si>
  <si>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</si>
  <si>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</si>
  <si>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</si>
  <si>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</si>
  <si>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</si>
  <si>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</si>
  <si>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</si>
  <si>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</si>
  <si>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</si>
  <si>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</si>
  <si>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</si>
  <si>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</si>
  <si>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</si>
  <si>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</si>
  <si>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</si>
  <si>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</si>
  <si>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</si>
  <si>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</si>
  <si>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</si>
  <si>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</si>
  <si>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</si>
  <si>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</si>
  <si>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</si>
  <si>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</si>
  <si>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</si>
  <si>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</si>
  <si>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</si>
  <si>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</si>
  <si>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</si>
  <si>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</si>
  <si>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</si>
  <si>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</si>
  <si>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</si>
  <si>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</si>
  <si>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</si>
  <si>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</si>
  <si>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</si>
  <si>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</si>
  <si>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</si>
  <si>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</si>
  <si>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</si>
  <si>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</si>
  <si>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</si>
  <si>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</si>
  <si>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</si>
  <si>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</si>
  <si>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</si>
  <si>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</si>
  <si>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</si>
  <si>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East</t>
  </si>
  <si>
    <t>Chetana</t>
  </si>
  <si>
    <t>HINDU</t>
  </si>
  <si>
    <t>Open</t>
  </si>
  <si>
    <t/>
  </si>
  <si>
    <t>No Action Taken</t>
  </si>
  <si>
    <t>CSS</t>
  </si>
  <si>
    <t>Completed-Report Submitted</t>
  </si>
  <si>
    <t>Cuttack</t>
  </si>
  <si>
    <t>Animal Husbandry &amp; Poultry</t>
  </si>
  <si>
    <t>Soubhagya Samantaray/SF0059895</t>
  </si>
  <si>
    <t>Gobind Prasad Mohanty/SF0009889</t>
  </si>
  <si>
    <t>Jajpur Road</t>
  </si>
  <si>
    <t>Kendrapara</t>
  </si>
  <si>
    <t>OR3110</t>
  </si>
  <si>
    <t>Bhagabanpur</t>
  </si>
  <si>
    <t>SF0059537</t>
  </si>
  <si>
    <t>Satya Prakash Singh</t>
  </si>
  <si>
    <t>561342</t>
  </si>
  <si>
    <t>HARI</t>
  </si>
  <si>
    <t>SID951373291491</t>
  </si>
  <si>
    <t>GENERAL</t>
  </si>
  <si>
    <t>KABITA LENKA</t>
  </si>
  <si>
    <t>22-Dec-2023</t>
  </si>
  <si>
    <t>03</t>
  </si>
  <si>
    <t>4</t>
  </si>
  <si>
    <t>6.67 Yrs</t>
  </si>
  <si>
    <t>21 Dec 2020</t>
  </si>
  <si>
    <t>&gt; 6 to 10 Years</t>
  </si>
  <si>
    <t>03-Feb-2024</t>
  </si>
  <si>
    <t>04-Oct-2025</t>
  </si>
  <si>
    <t>7853024408</t>
  </si>
  <si>
    <t>As per Digital Payments BM/Situkanta Muduli/SF0039051 has collected Rs.15,000/- (Rs.10,000/- on 15.09.25, Rs.2000/- on dt-16.09.25 &amp; Rs.3000/- on dt-17.09.25) from Borrower Kabita Lenka /354278995   but posted only Rs.3900/- on dt-04.10.25 in FIMO and rest Amt.11,100/- not reemitted at branch.</t>
  </si>
  <si>
    <t>FN25-26-02653</t>
  </si>
  <si>
    <t>Branch Manager</t>
  </si>
  <si>
    <t>Situkanta Muduli</t>
  </si>
  <si>
    <t>SF0039051</t>
  </si>
  <si>
    <t>Sangram Pani/SF0028817</t>
  </si>
  <si>
    <t>Sibabrata Sahoo/SF0073509</t>
  </si>
  <si>
    <t>Absconding</t>
  </si>
  <si>
    <t>Post CSS verification we observed a cash misappropriation of Rs.15,000/-, Rs.3900/- recovered and net fraud is Rs.11,100/-.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</si>
</sst>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OR3110</v>
      </c>
      <c r="D5" s="63" t="str">
        <f>IF('Physical Cash at Safe'!D28="Yes", 'Physical Cash at Safe'!B4, 'Borrower Wise Details'!C5)</f>
        <v>Kendrapara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45953</v>
      </c>
      <c r="H5" s="107" t="s">
        <v>255</v>
      </c>
      <c r="I5" s="61">
        <v>45954</v>
      </c>
      <c r="J5" s="74" t="str">
        <f>IF('Physical Cash at Safe'!D28="Yes",'Physical Cash at Safe'!E28,IF('Borrower Wise Details'!D5&lt;&gt;"",'Borrower Wise Details'!D5,""))</f>
        <v>FN25-26-02653</v>
      </c>
      <c r="K5" s="81">
        <v>1</v>
      </c>
      <c r="L5" s="82">
        <v>15000</v>
      </c>
      <c r="M5" s="82">
        <v>3900</v>
      </c>
      <c r="N5" s="82" t="s">
        <v>286</v>
      </c>
      <c r="O5" s="82" t="s">
        <v>287</v>
      </c>
      <c r="P5" s="82" t="s">
        <v>260</v>
      </c>
      <c r="Q5" s="82" t="s">
        <v>248</v>
      </c>
      <c r="R5" s="75" t="str">
        <f>IF('Physical Cash at Safe'!$D$28="Yes", 'Physical Cash at Safe'!$A$28, IF('Borrower Wise Details'!F5&lt;&gt;"", 'Borrower Wise Details'!F5, ""))</f>
        <v>Situkanta Muduli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SF0039051</v>
      </c>
      <c r="U5" s="77" t="s">
        <v>288</v>
      </c>
      <c r="V5" s="61">
        <v>45943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256</v>
      </c>
      <c r="Z5" s="61">
        <v>45953</v>
      </c>
      <c r="AA5" s="61">
        <v>45957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15000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E5" s="126">
        <f>IF(AND(AC5="", AD5=""), "", IF(AD5="", AC5, AC5 - IF(ISNUMBER(AD5), AD5, 0)))</f>
        <v>11100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45957</v>
      </c>
      <c r="AH5" s="70" t="s">
        <v>289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OR3110</v>
      </c>
      <c r="C5" s="50" t="str">
        <f>IF('Fraud Investigation Report'!D5="", "", 'Fraud Investigation Report'!D5)</f>
        <v>Kendrapara</v>
      </c>
      <c r="D5" s="68" t="str">
        <f>IF(OR('Fraud Investigation Report'!R5="", 'Fraud Investigation Report'!R5=0), "", 'Fraud Investigation Report'!R5)</f>
        <v>Situkanta Muduli</v>
      </c>
      <c r="E5" s="68" t="str">
        <f>IF(OR('Fraud Investigation Report'!T5="", 'Fraud Investigation Report'!T5=0), "", 'Fraud Investigation Report'!T5)</f>
        <v>SF0039051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FN25-26-02653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15000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15000</v>
      </c>
      <c r="O5" s="69">
        <f>IF('Fraud Investigation Report'!AD5="", "", 'Fraud Investigation Report'!AD5)</f>
        <v>3900</v>
      </c>
      <c r="P5" s="126">
        <f>IF(AND(N5="", O5=""), "", IF(O5="", N5, N5 - IF(ISNUMBER(O5), O5, 0)))</f>
        <v>11100</v>
      </c>
      <c r="Q5" s="49"/>
      <c r="R5" s="84" t="s">
        <v>254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6" sqref="D1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/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/>
      <c r="C32" s="37" t="s">
        <v>82</v>
      </c>
      <c r="D32" s="137"/>
      <c r="E32" s="138"/>
    </row>
    <row r="33" spans="1:5" ht="18" customHeight="1" x14ac:dyDescent="0.3">
      <c r="A33" s="37" t="s">
        <v>83</v>
      </c>
      <c r="B33" s="106"/>
      <c r="C33" s="39" t="s">
        <v>84</v>
      </c>
      <c r="D33" s="131"/>
      <c r="E33" s="132"/>
    </row>
    <row r="34" spans="1:5" ht="27.6" x14ac:dyDescent="0.3">
      <c r="A34" s="39" t="s">
        <v>220</v>
      </c>
      <c r="B34" s="38"/>
      <c r="C34" s="39" t="s">
        <v>221</v>
      </c>
      <c r="D34" s="133"/>
      <c r="E34" s="134"/>
    </row>
    <row r="35" spans="1:5" ht="27.6" x14ac:dyDescent="0.3">
      <c r="A35" s="39" t="s">
        <v>222</v>
      </c>
      <c r="B35" s="38"/>
      <c r="C35" s="39" t="s">
        <v>224</v>
      </c>
      <c r="D35" s="133"/>
      <c r="E35" s="134"/>
    </row>
    <row r="36" spans="1:5" ht="25.5" customHeight="1" x14ac:dyDescent="0.3">
      <c r="A36" s="39" t="s">
        <v>223</v>
      </c>
      <c r="B36" s="38"/>
      <c r="C36" s="39" t="s">
        <v>225</v>
      </c>
      <c r="D36" s="135"/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K1" zoomScale="80" zoomScaleNormal="80" workbookViewId="0">
      <selection activeCell="U5" sqref="U5:U7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77734375" style="13" customWidth="1"/>
    <col min="6" max="6" width="20.44140625" style="13" customWidth="1"/>
    <col min="7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OR3110</v>
      </c>
      <c r="C5" s="119" t="str">
        <f>IF('Loan Outstanding Report'!$H$5="", "", 'Loan Outstanding Report'!$H$5)</f>
        <v>Kendrapara</v>
      </c>
      <c r="D5" s="41" t="s">
        <v>282</v>
      </c>
      <c r="E5" s="65">
        <v>45953</v>
      </c>
      <c r="F5" s="38" t="s">
        <v>284</v>
      </c>
      <c r="G5" s="49" t="s">
        <v>285</v>
      </c>
      <c r="H5" s="49" t="s">
        <v>283</v>
      </c>
      <c r="I5" s="120" t="s">
        <v>267</v>
      </c>
      <c r="J5" s="120" t="s">
        <v>269</v>
      </c>
      <c r="K5" s="120" t="s">
        <v>271</v>
      </c>
      <c r="L5" s="11">
        <v>354278995</v>
      </c>
      <c r="M5" s="65" t="s">
        <v>272</v>
      </c>
      <c r="N5" s="124">
        <v>73000</v>
      </c>
      <c r="O5" s="124">
        <v>3900</v>
      </c>
      <c r="P5" s="121" t="s">
        <v>141</v>
      </c>
      <c r="Q5" s="80">
        <v>45915</v>
      </c>
      <c r="R5" s="124">
        <v>10000</v>
      </c>
      <c r="S5" s="124">
        <v>3900</v>
      </c>
      <c r="T5" s="124">
        <v>0</v>
      </c>
      <c r="U5" s="125">
        <f t="shared" ref="U5" si="0">IF(AND(ISBLANK(R5),ISBLANK(S5),ISBLANK(T5)),"",R5-(S5+T5))</f>
        <v>6100</v>
      </c>
      <c r="V5" s="117" t="s">
        <v>202</v>
      </c>
      <c r="W5" s="122" t="s">
        <v>281</v>
      </c>
    </row>
    <row r="6" spans="1:23" ht="25.05" customHeight="1" x14ac:dyDescent="0.3">
      <c r="A6" s="64">
        <v>2</v>
      </c>
      <c r="B6" s="60" t="str">
        <f>IF(J6&lt;&gt;"", $B$5, "")</f>
        <v>OR3110</v>
      </c>
      <c r="C6" s="119" t="str">
        <f>IF(J6&lt;&gt;"", $C$5, "")</f>
        <v>Kendrapara</v>
      </c>
      <c r="D6" s="41" t="str">
        <f>IF(J6&lt;&gt;"", $D$5, "")</f>
        <v>FN25-26-02653</v>
      </c>
      <c r="E6" s="65">
        <v>45953</v>
      </c>
      <c r="F6" s="38" t="s">
        <v>284</v>
      </c>
      <c r="G6" s="49" t="s">
        <v>285</v>
      </c>
      <c r="H6" s="49" t="s">
        <v>283</v>
      </c>
      <c r="I6" s="120" t="s">
        <v>267</v>
      </c>
      <c r="J6" s="120" t="s">
        <v>269</v>
      </c>
      <c r="K6" s="120" t="s">
        <v>271</v>
      </c>
      <c r="L6" s="11">
        <v>354278995</v>
      </c>
      <c r="M6" s="65" t="s">
        <v>272</v>
      </c>
      <c r="N6" s="124">
        <v>73000</v>
      </c>
      <c r="O6" s="124">
        <v>3900</v>
      </c>
      <c r="P6" s="121" t="s">
        <v>141</v>
      </c>
      <c r="Q6" s="80">
        <v>45916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202</v>
      </c>
      <c r="W6" s="122" t="s">
        <v>281</v>
      </c>
    </row>
    <row r="7" spans="1:23" ht="25.05" customHeight="1" x14ac:dyDescent="0.3">
      <c r="A7" s="64">
        <v>3</v>
      </c>
      <c r="B7" s="60" t="str">
        <f t="shared" ref="B7:B70" si="2">IF(J7&lt;&gt;"", $B$5, "")</f>
        <v>OR3110</v>
      </c>
      <c r="C7" s="119" t="str">
        <f t="shared" ref="C7:C70" si="3">IF(J7&lt;&gt;"", $C$5, "")</f>
        <v>Kendrapara</v>
      </c>
      <c r="D7" s="41" t="str">
        <f t="shared" ref="D7:D70" si="4">IF(J7&lt;&gt;"", $D$5, "")</f>
        <v>FN25-26-02653</v>
      </c>
      <c r="E7" s="65">
        <v>45953</v>
      </c>
      <c r="F7" s="38" t="s">
        <v>284</v>
      </c>
      <c r="G7" s="49" t="s">
        <v>285</v>
      </c>
      <c r="H7" s="49" t="s">
        <v>283</v>
      </c>
      <c r="I7" s="120" t="s">
        <v>267</v>
      </c>
      <c r="J7" s="120" t="s">
        <v>269</v>
      </c>
      <c r="K7" s="120" t="s">
        <v>271</v>
      </c>
      <c r="L7" s="11">
        <v>354278995</v>
      </c>
      <c r="M7" s="65" t="s">
        <v>272</v>
      </c>
      <c r="N7" s="124">
        <v>73000</v>
      </c>
      <c r="O7" s="124">
        <v>3900</v>
      </c>
      <c r="P7" s="121" t="s">
        <v>141</v>
      </c>
      <c r="Q7" s="80">
        <v>45917</v>
      </c>
      <c r="R7" s="124">
        <v>3000</v>
      </c>
      <c r="S7" s="124">
        <v>0</v>
      </c>
      <c r="T7" s="124">
        <v>0</v>
      </c>
      <c r="U7" s="125">
        <f t="shared" si="1"/>
        <v>3000</v>
      </c>
      <c r="V7" s="117" t="s">
        <v>202</v>
      </c>
      <c r="W7" s="122" t="s">
        <v>281</v>
      </c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Q1" zoomScale="80" zoomScaleNormal="80" workbookViewId="0">
      <selection activeCell="Q5" sqref="Q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14.5546875" style="99" customWidth="1"/>
    <col min="19" max="20" width="14.5546875" style="99" bestFit="1" customWidth="1"/>
    <col min="21" max="21" width="10.21875" style="99" bestFit="1" customWidth="1"/>
    <col min="22" max="23" width="8.77734375" style="99" customWidth="1"/>
    <col min="24" max="24" width="26.218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777343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249</v>
      </c>
      <c r="C5" s="38" t="s">
        <v>247</v>
      </c>
      <c r="D5" s="38" t="s">
        <v>257</v>
      </c>
      <c r="E5" s="38" t="s">
        <v>261</v>
      </c>
      <c r="F5" s="38" t="s">
        <v>262</v>
      </c>
      <c r="G5" s="84" t="s">
        <v>263</v>
      </c>
      <c r="H5" s="38" t="s">
        <v>262</v>
      </c>
      <c r="I5" s="84">
        <v>53725</v>
      </c>
      <c r="J5" s="38" t="s">
        <v>264</v>
      </c>
      <c r="K5" s="84">
        <v>53725</v>
      </c>
      <c r="L5" s="84" t="s">
        <v>265</v>
      </c>
      <c r="M5" s="38" t="s">
        <v>266</v>
      </c>
      <c r="N5" s="84">
        <v>85726</v>
      </c>
      <c r="O5" s="84" t="s">
        <v>267</v>
      </c>
      <c r="P5" s="84">
        <v>120745</v>
      </c>
      <c r="Q5" s="38" t="s">
        <v>268</v>
      </c>
      <c r="R5" s="38" t="s">
        <v>250</v>
      </c>
      <c r="S5" s="84" t="s">
        <v>269</v>
      </c>
      <c r="T5" s="84" t="s">
        <v>269</v>
      </c>
      <c r="U5" s="84" t="s">
        <v>270</v>
      </c>
      <c r="V5" s="84" t="s">
        <v>251</v>
      </c>
      <c r="W5" s="84">
        <v>0</v>
      </c>
      <c r="X5" s="38" t="s">
        <v>258</v>
      </c>
      <c r="Y5" s="84">
        <v>354278995</v>
      </c>
      <c r="Z5" s="38" t="s">
        <v>271</v>
      </c>
      <c r="AA5" s="108" t="s">
        <v>272</v>
      </c>
      <c r="AB5" s="84">
        <v>73000</v>
      </c>
      <c r="AC5" s="108" t="s">
        <v>273</v>
      </c>
      <c r="AD5" s="84">
        <v>24</v>
      </c>
      <c r="AE5" s="84" t="s">
        <v>274</v>
      </c>
      <c r="AF5" s="84" t="s">
        <v>275</v>
      </c>
      <c r="AG5" s="108" t="s">
        <v>276</v>
      </c>
      <c r="AH5" s="84" t="s">
        <v>277</v>
      </c>
      <c r="AI5" s="108" t="s">
        <v>278</v>
      </c>
      <c r="AJ5" s="84">
        <v>3900</v>
      </c>
      <c r="AK5" s="84">
        <v>3900</v>
      </c>
      <c r="AL5" s="108" t="s">
        <v>279</v>
      </c>
      <c r="AM5" s="84">
        <v>60970.49</v>
      </c>
      <c r="AN5" s="112">
        <v>20929.509999999998</v>
      </c>
      <c r="AO5" s="112">
        <v>81900</v>
      </c>
      <c r="AP5" s="112">
        <v>12029.51</v>
      </c>
      <c r="AQ5" s="112">
        <v>527.49</v>
      </c>
      <c r="AR5" s="112">
        <v>12557</v>
      </c>
      <c r="AS5" s="112">
        <v>0</v>
      </c>
      <c r="AT5" s="112">
        <v>0</v>
      </c>
      <c r="AU5" s="112">
        <v>0</v>
      </c>
      <c r="AV5" s="84">
        <v>21</v>
      </c>
      <c r="AW5" s="84"/>
      <c r="AX5" s="84"/>
      <c r="AY5" s="108"/>
      <c r="AZ5" s="84"/>
      <c r="BA5" s="84"/>
      <c r="BB5" s="84" t="s">
        <v>252</v>
      </c>
      <c r="BC5" s="84" t="s">
        <v>253</v>
      </c>
      <c r="BD5" s="108"/>
      <c r="BE5" s="84"/>
      <c r="BF5" s="38" t="s">
        <v>269</v>
      </c>
      <c r="BG5" s="84" t="s">
        <v>280</v>
      </c>
      <c r="BH5" s="114" t="s">
        <v>259</v>
      </c>
      <c r="BI5" s="38" t="s">
        <v>110</v>
      </c>
      <c r="BJ5" s="85">
        <v>45953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15000</v>
      </c>
      <c r="BQ5" s="117" t="s">
        <v>202</v>
      </c>
      <c r="BR5" s="118" t="s">
        <v>281</v>
      </c>
    </row>
    <row r="6" spans="1:70" s="113" customFormat="1" ht="15" customHeight="1" x14ac:dyDescent="0.3">
      <c r="A6" s="84"/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/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/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/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/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/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/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/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/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/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/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/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/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/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/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/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/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/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/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/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/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/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/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/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/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/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/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/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/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/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/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/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/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/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/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/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/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/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/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/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/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/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/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/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/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/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/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/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/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/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/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/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/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/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/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/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/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/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/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/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/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/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/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/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/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/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/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/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/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/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/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/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/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/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/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/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/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/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/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/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/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/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/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/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/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/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/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/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/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/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/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/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/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/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/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/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/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/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/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/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/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/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/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/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/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/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/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/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/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/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/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/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/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/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/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/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/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/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/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/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/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/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/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/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/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/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/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/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/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/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/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/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/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/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/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/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/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/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/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/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/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/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/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/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/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/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/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/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/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/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/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/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/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/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/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/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/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/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/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/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/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/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/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/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/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/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/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/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/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/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/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/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/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/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/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/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/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/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/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/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/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/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/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/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/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/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/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/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/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/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/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/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/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/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/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/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/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/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/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/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/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/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/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/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/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/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/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/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/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/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/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/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/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/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/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/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/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/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/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/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/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/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/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/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/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/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/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/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/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/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/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/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/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/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/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/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/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/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/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/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/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/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/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/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/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/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/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/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/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/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/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/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/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/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/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/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/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/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/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/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/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/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/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/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/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/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/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/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/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/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/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/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/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/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/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/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/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/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/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/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/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/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/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/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/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/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/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/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/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/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/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/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/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/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/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/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/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/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/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/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/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/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/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/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/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/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/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/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/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/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/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/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/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/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/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/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/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/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/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/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/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/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/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/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/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/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/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/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/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/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/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/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/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/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/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/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/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/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/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/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/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/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/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/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/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/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/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/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/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/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/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/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/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/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/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/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/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/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/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/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/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/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/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/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/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/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/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/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/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/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/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/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/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/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/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/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/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/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/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/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/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/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/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/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/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/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/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/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/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/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/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/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/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/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/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/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/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/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/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/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/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/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/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/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/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/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/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/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/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/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/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/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/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/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/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/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/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/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/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/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/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/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/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/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/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/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/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/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/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/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/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/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/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/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/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/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/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/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/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/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/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/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/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/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/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/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/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/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/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/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/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/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/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/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/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/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/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/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/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/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/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/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/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/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/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/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/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/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/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2025-10-27T08:03:19Z</dcterms:modified>
</cp:coreProperties>
</file>