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A0502E9D-8E7D-4B0A-9386-B04C0941F00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<sst xmlns="http://schemas.openxmlformats.org/spreadsheetml/2006/main" count="348" uniqueCount="298">
  <si>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</si>
  <si>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</si>
  <si>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</si>
  <si>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</si>
  <si>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</si>
  <si>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</si>
  <si>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</si>
  <si>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</si>
  <si>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</si>
  <si>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</si>
  <si>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</si>
  <si>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</si>
  <si>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</si>
  <si>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</si>
  <si>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</si>
  <si>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</si>
  <si>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</si>
  <si>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</si>
  <si>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</si>
  <si>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</si>
  <si>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</si>
  <si>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</si>
  <si>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</si>
  <si>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</si>
  <si>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</si>
  <si>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</si>
  <si>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</si>
  <si>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</si>
  <si>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</si>
  <si>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</si>
  <si>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</si>
  <si>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</si>
  <si>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</si>
  <si>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</si>
  <si>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</si>
  <si>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</si>
  <si>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</si>
  <si>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</si>
  <si>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</si>
  <si>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</si>
  <si>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</si>
  <si>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</si>
  <si>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</si>
  <si>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</si>
  <si>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</si>
  <si>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</si>
  <si>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</si>
  <si>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</si>
  <si>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</si>
  <si>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</si>
  <si>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</si>
  <si>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</si>
  <si>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</si>
  <si>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</si>
  <si>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</si>
  <si>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</si>
  <si>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</si>
  <si>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</si>
  <si>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</si>
  <si>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</si>
  <si>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</si>
  <si>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</si>
  <si>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</si>
  <si>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</si>
  <si>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</si>
  <si>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</si>
  <si>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</si>
  <si>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</si>
  <si>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</si>
  <si>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</si>
  <si>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</si>
  <si>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</si>
  <si>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</si>
  <si>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</si>
  <si>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</si>
  <si>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</si>
  <si>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</si>
  <si>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</si>
  <si>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</si>
  <si>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</si>
  <si>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</si>
  <si>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</si>
  <si>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</si>
  <si>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</si>
  <si>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</si>
  <si>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</si>
  <si>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</si>
  <si>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</si>
  <si>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</si>
  <si>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</si>
  <si>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</si>
  <si>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</si>
  <si>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</si>
  <si>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</si>
  <si>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</si>
  <si>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</si>
  <si>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</si>
  <si>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</si>
  <si>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</si>
  <si>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</si>
  <si>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</si>
  <si>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</si>
  <si>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</si>
  <si>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</si>
  <si>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</si>
  <si>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</si>
  <si>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</si>
  <si>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</si>
  <si>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</si>
  <si>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</si>
  <si>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</si>
  <si>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</si>
  <si>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</si>
  <si>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</si>
  <si>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</si>
  <si>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</si>
  <si>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</si>
  <si>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</si>
  <si>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</si>
  <si>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</si>
  <si>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</si>
  <si>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</si>
  <si>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</si>
  <si>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</si>
  <si>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</si>
  <si>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</si>
  <si>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</si>
  <si>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</si>
  <si>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</si>
  <si>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</si>
  <si>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</si>
  <si>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</si>
  <si>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</si>
  <si>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</si>
  <si>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</si>
  <si>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</si>
  <si>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</si>
  <si>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</si>
  <si>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</si>
  <si>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</si>
  <si>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</si>
  <si>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</si>
  <si>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</si>
  <si>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</si>
  <si>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</si>
  <si>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</si>
  <si>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</si>
  <si>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</si>
  <si>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</si>
  <si>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</si>
  <si>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</si>
  <si>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</si>
  <si>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</si>
  <si>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</si>
  <si>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</si>
  <si>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</si>
  <si>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</si>
  <si>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</si>
  <si>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</si>
  <si>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</si>
  <si>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</si>
  <si>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</si>
  <si>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</si>
  <si>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</si>
  <si>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</si>
  <si>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</si>
  <si>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</si>
  <si>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</si>
  <si>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</si>
  <si>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</si>
  <si>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</si>
  <si>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</si>
  <si>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</si>
  <si>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</si>
  <si>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</si>
  <si>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</si>
  <si>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</si>
  <si>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</si>
  <si>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</si>
  <si>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</si>
  <si>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</si>
  <si>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</si>
  <si>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</si>
  <si>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</si>
  <si>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</si>
  <si>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</si>
  <si>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</si>
  <si>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</si>
  <si>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</si>
  <si>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</si>
  <si>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</si>
  <si>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</si>
  <si>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</si>
  <si>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</si>
  <si>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</si>
  <si>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</si>
  <si>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</si>
  <si>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</si>
  <si>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</si>
  <si>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</si>
  <si>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</si>
  <si>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</si>
  <si>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</si>
  <si>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</si>
  <si>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</si>
  <si>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</si>
  <si>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</si>
  <si>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</si>
  <si>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</si>
  <si>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</si>
  <si>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</si>
  <si>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</si>
  <si>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</si>
  <si>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</si>
  <si>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</si>
  <si>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</si>
  <si>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</si>
  <si>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</si>
  <si>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</si>
  <si>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</si>
  <si>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</si>
  <si>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</si>
  <si>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</si>
  <si>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</si>
  <si>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</si>
  <si>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</si>
  <si>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</si>
  <si>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</si>
  <si>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</si>
  <si>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</si>
  <si>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</si>
  <si>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</si>
  <si>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</si>
  <si>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</si>
  <si>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</si>
  <si>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</si>
  <si>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</si>
  <si>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</si>
  <si>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</si>
  <si>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</si>
  <si>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</si>
  <si>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</si>
  <si>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</si>
  <si>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</si>
  <si>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</si>
  <si>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Friday, October 17, 2025 10:59 AM</t>
  </si>
  <si>
    <t>To Date :16-Oct-2025</t>
  </si>
  <si>
    <t>North</t>
  </si>
  <si>
    <t>Bihar-2</t>
  </si>
  <si>
    <t>Gaya</t>
  </si>
  <si>
    <t>Fatehpur</t>
  </si>
  <si>
    <t>Madanpur</t>
  </si>
  <si>
    <t>BH3574</t>
  </si>
  <si>
    <t>Sherghati</t>
  </si>
  <si>
    <t>Jamuara khurd</t>
  </si>
  <si>
    <t>SF0098329</t>
  </si>
  <si>
    <t>Shivam Kumar</t>
  </si>
  <si>
    <t>Jamuara khurd C1</t>
  </si>
  <si>
    <t>Jamuara khurd C1 Barheta Jamura Kala1</t>
  </si>
  <si>
    <t>Chetana</t>
  </si>
  <si>
    <t>SSF5069007</t>
  </si>
  <si>
    <t>BC</t>
  </si>
  <si>
    <t>HINDU</t>
  </si>
  <si>
    <t>Kirana shop</t>
  </si>
  <si>
    <t>SANTOSHI KUMARI</t>
  </si>
  <si>
    <t>13-Dec-2023</t>
  </si>
  <si>
    <t>04</t>
  </si>
  <si>
    <t>1</t>
  </si>
  <si>
    <t>1.85 Yrs</t>
  </si>
  <si>
    <t>13 Dec 2023</t>
  </si>
  <si>
    <t>&lt;= 2 Years</t>
  </si>
  <si>
    <t>04-Jan-2024</t>
  </si>
  <si>
    <t>04-Sep-2025</t>
  </si>
  <si>
    <t>Open</t>
  </si>
  <si>
    <t>6206703648</t>
  </si>
  <si>
    <t>Anug Kumar/SF0097354</t>
  </si>
  <si>
    <t>Manjay Kumar</t>
  </si>
  <si>
    <t>SF0079381</t>
  </si>
  <si>
    <t>Creadit Assistant</t>
  </si>
  <si>
    <t>As per physical verification I found Pre-closed amount Rs. 27000 /- collected from borrower by LO Manjay Kumar/SF0079381 on date 23/10/2024 but he was not posted in Fimo and loan not closed tilled now. Same amount posted in Fimo in monthly EMI amount Rs. 2240*11=24640 /-  by LO Manjay Kumar on date 04/11/2024,04/12/2024,04/01/2025,04/02/2025,04/03/2025,04/04/2025,04/05/2025,04/06/2025,04/07/2025,04/08/2025 and 04/09/2025.</t>
  </si>
  <si>
    <t>Dual Staff</t>
  </si>
  <si>
    <t>Available &amp; Updated</t>
  </si>
  <si>
    <t xml:space="preserve">G-2 </t>
  </si>
  <si>
    <t>Jai Shree Ram</t>
  </si>
  <si>
    <t>SF0058804</t>
  </si>
  <si>
    <t>Branch Manager</t>
  </si>
  <si>
    <t>G-1</t>
  </si>
  <si>
    <t>Gulshan Kumar</t>
  </si>
  <si>
    <t>SF0077300</t>
  </si>
  <si>
    <t>Credit Assistant</t>
  </si>
  <si>
    <t>FIR Not Filled</t>
  </si>
  <si>
    <t>CSS</t>
  </si>
  <si>
    <t>Raj Kumar Yadav/SF0072796</t>
  </si>
  <si>
    <t>Ravi Kumar Ranjan/SF0072744</t>
  </si>
  <si>
    <t>Saketnath Thakur/SF0062081</t>
  </si>
  <si>
    <t>Absconding</t>
  </si>
  <si>
    <t>Completed-Report Submitted</t>
  </si>
  <si>
    <t>FN25-26-02659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</si>
</sst>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D5" sqref="D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BH3574</v>
      </c>
      <c r="D5" s="63" t="str">
        <f>IF('Physical Cash at Safe'!D28="Yes", 'Physical Cash at Safe'!A4, 'Borrower Wise Details'!C5)</f>
        <v>Sherghati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45941</v>
      </c>
      <c r="H5" s="107" t="s">
        <v>291</v>
      </c>
      <c r="I5" s="61">
        <v>45954</v>
      </c>
      <c r="J5" s="74" t="str">
        <f>IF('Physical Cash at Safe'!D28="Yes",'Physical Cash at Safe'!E28,IF('Borrower Wise Details'!D5&lt;&gt;"",'Borrower Wise Details'!D5,""))</f>
        <v>FN25-26-02659</v>
      </c>
      <c r="K5" s="81">
        <v>1</v>
      </c>
      <c r="L5" s="82">
        <v>0</v>
      </c>
      <c r="M5" s="82">
        <v>0</v>
      </c>
      <c r="N5" s="82"/>
      <c r="O5" s="82" t="s">
        <v>292</v>
      </c>
      <c r="P5" s="82" t="s">
        <v>293</v>
      </c>
      <c r="Q5" s="82" t="s">
        <v>294</v>
      </c>
      <c r="R5" s="75" t="str">
        <f>IF('Physical Cash at Safe'!$D$28="Yes", 'Physical Cash at Safe'!$A$28, IF('Borrower Wise Details'!F5&lt;&gt;"", 'Borrower Wise Details'!F5, ""))</f>
        <v>Manjay Kumar</v>
      </c>
      <c r="S5" s="74" t="str">
        <f>IF('Physical Cash at Safe'!$D$28="Yes", 'Physical Cash at Safe'!$C$28, IF('Borrower Wise Details'!H5&lt;&gt;"", 'Borrower Wise Details'!H5, ""))</f>
        <v>Creadit Assistant</v>
      </c>
      <c r="T5" s="74" t="str">
        <f>IF('Physical Cash at Safe'!$D$28="Yes", 'Physical Cash at Safe'!$B$28, IF('Borrower Wise Details'!G5&lt;&gt;"", 'Borrower Wise Details'!G5, ""))</f>
        <v>SF0079381</v>
      </c>
      <c r="U5" s="77" t="s">
        <v>295</v>
      </c>
      <c r="V5" s="61">
        <v>45899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296</v>
      </c>
      <c r="Z5" s="61">
        <v>45954</v>
      </c>
      <c r="AA5" s="61">
        <v>45954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24640</v>
      </c>
      <c r="AE5" s="126">
        <f>IF(AND(AC5="", AD5=""), "", IF(AD5="", AC5, AC5 - IF(ISNUMBER(AD5), AD5, 0)))</f>
        <v>2360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45958</v>
      </c>
      <c r="AH5" s="70" t="s">
        <v>279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BH3574</v>
      </c>
      <c r="C5" s="50" t="str">
        <f>IF('Fraud Investigation Report'!D5="", "", 'Fraud Investigation Report'!D5)</f>
        <v>Sherghati</v>
      </c>
      <c r="D5" s="68" t="str">
        <f>IF(OR('Fraud Investigation Report'!R5="", 'Fraud Investigation Report'!R5=0), "", 'Fraud Investigation Report'!R5)</f>
        <v>Manjay Kumar</v>
      </c>
      <c r="E5" s="68" t="str">
        <f>IF(OR('Fraud Investigation Report'!T5="", 'Fraud Investigation Report'!T5=0), "", 'Fraud Investigation Report'!T5)</f>
        <v>SF0079381</v>
      </c>
      <c r="F5" s="68" t="str">
        <f>IF(OR('Fraud Investigation Report'!S5="", 'Fraud Investigation Report'!S5=0), "", 'Fraud Investigation Report'!S5)</f>
        <v>Creadit Assistant</v>
      </c>
      <c r="G5" s="50" t="str">
        <f>IF('Fraud Investigation Report'!J5="", "", 'Fraud Investigation Report'!J5)</f>
        <v>FN25-26-02659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27000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27000</v>
      </c>
      <c r="O5" s="69">
        <f>IF('Fraud Investigation Report'!AD5="", "", 'Fraud Investigation Report'!AD5)</f>
        <v>24640</v>
      </c>
      <c r="P5" s="126">
        <f>IF(AND(N5="", O5=""), "", IF(O5="", N5, N5 - IF(ISNUMBER(O5), O5, 0)))</f>
        <v>2360</v>
      </c>
      <c r="Q5" s="49"/>
      <c r="R5" s="84" t="s">
        <v>290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45947</v>
      </c>
      <c r="C6" s="18">
        <v>45946</v>
      </c>
      <c r="D6" s="18">
        <v>45947</v>
      </c>
      <c r="E6" s="19">
        <v>0.63194444444444442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65</v>
      </c>
      <c r="C11" s="23">
        <f>B11*A11</f>
        <v>32500</v>
      </c>
      <c r="D11" s="25">
        <v>77</v>
      </c>
      <c r="E11" s="23">
        <f t="shared" ref="E11:E17" si="0">D11*A11</f>
        <v>38500</v>
      </c>
    </row>
    <row r="12" spans="1:5" ht="14.4" x14ac:dyDescent="0.3">
      <c r="A12" s="24">
        <v>200</v>
      </c>
      <c r="B12" s="25">
        <v>25</v>
      </c>
      <c r="C12" s="23">
        <f>B12*A12</f>
        <v>5000</v>
      </c>
      <c r="D12" s="25">
        <v>8</v>
      </c>
      <c r="E12" s="23">
        <f t="shared" si="0"/>
        <v>1600</v>
      </c>
    </row>
    <row r="13" spans="1:5" ht="14.4" x14ac:dyDescent="0.3">
      <c r="A13" s="24">
        <v>100</v>
      </c>
      <c r="B13" s="25">
        <v>55</v>
      </c>
      <c r="C13" s="23">
        <f t="shared" ref="C13:C17" si="1">B13*A13</f>
        <v>5500</v>
      </c>
      <c r="D13" s="25">
        <v>31</v>
      </c>
      <c r="E13" s="23">
        <f t="shared" si="0"/>
        <v>3100</v>
      </c>
    </row>
    <row r="14" spans="1:5" ht="14.4" x14ac:dyDescent="0.3">
      <c r="A14" s="24">
        <v>50</v>
      </c>
      <c r="B14" s="25">
        <v>5</v>
      </c>
      <c r="C14" s="23">
        <f t="shared" si="1"/>
        <v>250</v>
      </c>
      <c r="D14" s="25">
        <v>2</v>
      </c>
      <c r="E14" s="23">
        <f t="shared" si="0"/>
        <v>100</v>
      </c>
    </row>
    <row r="15" spans="1:5" ht="14.4" x14ac:dyDescent="0.3">
      <c r="A15" s="24">
        <v>20</v>
      </c>
      <c r="B15" s="25">
        <v>10</v>
      </c>
      <c r="C15" s="23">
        <f t="shared" si="1"/>
        <v>200</v>
      </c>
      <c r="D15" s="25">
        <v>11</v>
      </c>
      <c r="E15" s="23">
        <f t="shared" si="0"/>
        <v>220</v>
      </c>
    </row>
    <row r="16" spans="1:5" ht="14.4" x14ac:dyDescent="0.3">
      <c r="A16" s="24">
        <v>10</v>
      </c>
      <c r="B16" s="25">
        <v>5</v>
      </c>
      <c r="C16" s="23">
        <f t="shared" si="1"/>
        <v>50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91</v>
      </c>
      <c r="C18" s="23">
        <f>B18</f>
        <v>91</v>
      </c>
      <c r="D18" s="27">
        <v>51</v>
      </c>
      <c r="E18" s="28">
        <f>D18</f>
        <v>51</v>
      </c>
    </row>
    <row r="19" spans="1:5" ht="14.4" x14ac:dyDescent="0.3">
      <c r="A19" s="29"/>
      <c r="B19" s="30" t="s">
        <v>76</v>
      </c>
      <c r="C19" s="31">
        <f>SUM(C10:C18)</f>
        <v>43591</v>
      </c>
      <c r="D19" s="30" t="s">
        <v>76</v>
      </c>
      <c r="E19" s="31">
        <f>SUM(E10:E18)</f>
        <v>43591</v>
      </c>
    </row>
    <row r="20" spans="1:5" ht="30" customHeight="1" x14ac:dyDescent="0.3">
      <c r="A20" s="159" t="s">
        <v>97</v>
      </c>
      <c r="B20" s="160"/>
      <c r="C20" s="32">
        <v>43591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38" t="s">
        <v>216</v>
      </c>
      <c r="E29" s="139"/>
    </row>
    <row r="30" spans="1:5" ht="40.049999999999997" customHeight="1" x14ac:dyDescent="0.3">
      <c r="A30" s="127"/>
      <c r="B30" s="127"/>
      <c r="C30" s="128"/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217</v>
      </c>
      <c r="B32" s="38" t="s">
        <v>280</v>
      </c>
      <c r="C32" s="37" t="s">
        <v>82</v>
      </c>
      <c r="D32" s="136" t="s">
        <v>281</v>
      </c>
      <c r="E32" s="137"/>
    </row>
    <row r="33" spans="1:5" ht="18" customHeight="1" x14ac:dyDescent="0.3">
      <c r="A33" s="37" t="s">
        <v>83</v>
      </c>
      <c r="B33" s="106" t="s">
        <v>282</v>
      </c>
      <c r="C33" s="39" t="s">
        <v>84</v>
      </c>
      <c r="D33" s="130" t="s">
        <v>286</v>
      </c>
      <c r="E33" s="131"/>
    </row>
    <row r="34" spans="1:5" ht="27.6" x14ac:dyDescent="0.3">
      <c r="A34" s="39" t="s">
        <v>218</v>
      </c>
      <c r="B34" s="38" t="s">
        <v>283</v>
      </c>
      <c r="C34" s="39" t="s">
        <v>219</v>
      </c>
      <c r="D34" s="132" t="s">
        <v>287</v>
      </c>
      <c r="E34" s="133"/>
    </row>
    <row r="35" spans="1:5" ht="27.6" x14ac:dyDescent="0.3">
      <c r="A35" s="39" t="s">
        <v>220</v>
      </c>
      <c r="B35" s="38" t="s">
        <v>284</v>
      </c>
      <c r="C35" s="39" t="s">
        <v>222</v>
      </c>
      <c r="D35" s="132" t="s">
        <v>288</v>
      </c>
      <c r="E35" s="133"/>
    </row>
    <row r="36" spans="1:5" ht="25.5" customHeight="1" x14ac:dyDescent="0.3">
      <c r="A36" s="39" t="s">
        <v>221</v>
      </c>
      <c r="B36" s="38" t="s">
        <v>285</v>
      </c>
      <c r="C36" s="39" t="s">
        <v>223</v>
      </c>
      <c r="D36" s="134" t="s">
        <v>289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T5" activePane="bottomRight" state="frozen"/>
      <selection pane="topRight" activeCell="K1" sqref="K1"/>
      <selection pane="bottomLeft" activeCell="A5" sqref="A5"/>
      <selection pane="bottomRight" activeCell="U5" sqref="U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BH3574</v>
      </c>
      <c r="C5" s="119" t="str">
        <f>IF('Loan Outstanding Report'!$H$5="", "", 'Loan Outstanding Report'!$H$5)</f>
        <v>Sherghati</v>
      </c>
      <c r="D5" s="41" t="s">
        <v>297</v>
      </c>
      <c r="E5" s="65">
        <v>45954</v>
      </c>
      <c r="F5" s="38" t="s">
        <v>276</v>
      </c>
      <c r="G5" s="49" t="s">
        <v>277</v>
      </c>
      <c r="H5" s="49" t="s">
        <v>278</v>
      </c>
      <c r="I5" s="120" t="s">
        <v>257</v>
      </c>
      <c r="J5" s="120" t="s">
        <v>260</v>
      </c>
      <c r="K5" s="120" t="s">
        <v>264</v>
      </c>
      <c r="L5" s="11">
        <v>354090745</v>
      </c>
      <c r="M5" s="65" t="s">
        <v>265</v>
      </c>
      <c r="N5" s="124">
        <v>42000</v>
      </c>
      <c r="O5" s="124">
        <v>2240</v>
      </c>
      <c r="P5" s="121" t="s">
        <v>140</v>
      </c>
      <c r="Q5" s="80">
        <v>45588</v>
      </c>
      <c r="R5" s="124">
        <v>27000</v>
      </c>
      <c r="S5" s="124">
        <v>24640</v>
      </c>
      <c r="T5" s="124">
        <v>0</v>
      </c>
      <c r="U5" s="125">
        <f t="shared" ref="U5" si="0">IF(AND(ISBLANK(R5),ISBLANK(S5),ISBLANK(T5)),"",R5-(S5+T5))</f>
        <v>2360</v>
      </c>
      <c r="V5" s="117" t="s">
        <v>202</v>
      </c>
      <c r="W5" s="122" t="s">
        <v>279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J5" activePane="bottomRight" state="frozen"/>
      <selection pane="topRight" activeCell="Q1" sqref="Q1"/>
      <selection pane="bottomLeft" activeCell="A5" sqref="A5"/>
      <selection pane="bottomRight" activeCell="BJ5" sqref="BJ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199101</v>
      </c>
      <c r="J5" s="38" t="s">
        <v>254</v>
      </c>
      <c r="K5" s="84">
        <v>199101</v>
      </c>
      <c r="L5" s="84" t="s">
        <v>255</v>
      </c>
      <c r="M5" s="38" t="s">
        <v>256</v>
      </c>
      <c r="N5" s="84">
        <v>429658</v>
      </c>
      <c r="O5" s="84" t="s">
        <v>257</v>
      </c>
      <c r="P5" s="84">
        <v>674169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354090745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35864.89</v>
      </c>
      <c r="AN5" s="112">
        <v>11175.11</v>
      </c>
      <c r="AO5" s="112">
        <v>47040</v>
      </c>
      <c r="AP5" s="112">
        <v>6135.11</v>
      </c>
      <c r="AQ5" s="112">
        <v>249.89</v>
      </c>
      <c r="AR5" s="112">
        <v>6385</v>
      </c>
      <c r="AS5" s="112">
        <v>2113.94</v>
      </c>
      <c r="AT5" s="112">
        <v>126.06</v>
      </c>
      <c r="AU5" s="112">
        <v>2240</v>
      </c>
      <c r="AV5" s="84">
        <v>22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 t="s">
        <v>260</v>
      </c>
      <c r="BG5" s="84" t="s">
        <v>274</v>
      </c>
      <c r="BH5" s="114" t="s">
        <v>275</v>
      </c>
      <c r="BI5" s="38" t="s">
        <v>110</v>
      </c>
      <c r="BJ5" s="85">
        <v>45954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27000</v>
      </c>
      <c r="BQ5" s="117" t="s">
        <v>202</v>
      </c>
      <c r="BR5" s="118" t="s">
        <v>279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2025-10-28T03:50:12Z</dcterms:modified>
</cp:coreProperties>
</file>