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49" documentId="13_ncr:1_{A796BA05-ED91-4220-B09D-8F46CB3A9CFA}" xr6:coauthVersionLast="47" xr6:coauthVersionMax="47" xr10:uidLastSave="{6486A5BD-0955-4D77-A017-F851713922EA}"/>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<sst xmlns="http://schemas.openxmlformats.org/spreadsheetml/2006/main" count="346" uniqueCount="293">
  <si>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</si>
  <si>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</si>
  <si>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</si>
  <si>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</si>
  <si>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</si>
  <si>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</si>
  <si>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</si>
  <si>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</si>
  <si>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</si>
  <si>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</si>
  <si>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</si>
  <si>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</si>
  <si>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</si>
  <si>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</si>
  <si>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</si>
  <si>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</si>
  <si>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</si>
  <si>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</si>
  <si>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</si>
  <si>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</si>
  <si>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</si>
  <si>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</si>
  <si>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</si>
  <si>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</si>
  <si>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</si>
  <si>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</si>
  <si>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</si>
  <si>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</si>
  <si>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</si>
  <si>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</si>
  <si>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</si>
  <si>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</si>
  <si>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</si>
  <si>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</si>
  <si>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</si>
  <si>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</si>
  <si>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</si>
  <si>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</si>
  <si>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</si>
  <si>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</si>
  <si>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</si>
  <si>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</si>
  <si>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</si>
  <si>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</si>
  <si>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</si>
  <si>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</si>
  <si>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</si>
  <si>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</si>
  <si>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</si>
  <si>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</si>
  <si>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</si>
  <si>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</si>
  <si>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</si>
  <si>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</si>
  <si>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</si>
  <si>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</si>
  <si>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</si>
  <si>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</si>
  <si>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</si>
  <si>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</si>
  <si>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</si>
  <si>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</si>
  <si>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</si>
  <si>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</si>
  <si>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</si>
  <si>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</si>
  <si>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</si>
  <si>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</si>
  <si>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</si>
  <si>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</si>
  <si>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</si>
  <si>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</si>
  <si>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</si>
  <si>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</si>
  <si>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</si>
  <si>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</si>
  <si>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</si>
  <si>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</si>
  <si>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</si>
  <si>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</si>
  <si>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</si>
  <si>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</si>
  <si>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</si>
  <si>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</si>
  <si>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</si>
  <si>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</si>
  <si>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</si>
  <si>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</si>
  <si>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</si>
  <si>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</si>
  <si>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</si>
  <si>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</si>
  <si>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</si>
  <si>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</si>
  <si>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</si>
  <si>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</si>
  <si>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</si>
  <si>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</si>
  <si>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</si>
  <si>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</si>
  <si>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</si>
  <si>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</si>
  <si>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</si>
  <si>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</si>
  <si>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</si>
  <si>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</si>
  <si>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</si>
  <si>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</si>
  <si>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</si>
  <si>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</si>
  <si>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</si>
  <si>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</si>
  <si>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</si>
  <si>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</si>
  <si>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</si>
  <si>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</si>
  <si>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</si>
  <si>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</si>
  <si>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</si>
  <si>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</si>
  <si>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</si>
  <si>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</si>
  <si>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</si>
  <si>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</si>
  <si>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</si>
  <si>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</si>
  <si>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</si>
  <si>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</si>
  <si>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</si>
  <si>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</si>
  <si>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</si>
  <si>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</si>
  <si>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</si>
  <si>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</si>
  <si>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</si>
  <si>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</si>
  <si>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</si>
  <si>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</si>
  <si>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</si>
  <si>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</si>
  <si>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</si>
  <si>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</si>
  <si>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</si>
  <si>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</si>
  <si>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</si>
  <si>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</si>
  <si>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</si>
  <si>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</si>
  <si>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</si>
  <si>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</si>
  <si>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</si>
  <si>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</si>
  <si>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</si>
  <si>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</si>
  <si>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</si>
  <si>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</si>
  <si>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</si>
  <si>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</si>
  <si>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</si>
  <si>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</si>
  <si>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</si>
  <si>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</si>
  <si>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</si>
  <si>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</si>
  <si>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</si>
  <si>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</si>
  <si>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</si>
  <si>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</si>
  <si>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</si>
  <si>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</si>
  <si>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</si>
  <si>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</si>
  <si>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</si>
  <si>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</si>
  <si>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</si>
  <si>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</si>
  <si>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</si>
  <si>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</si>
  <si>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</si>
  <si>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</si>
  <si>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</si>
  <si>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</si>
  <si>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</si>
  <si>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</si>
  <si>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</si>
  <si>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</si>
  <si>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</si>
  <si>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</si>
  <si>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</si>
  <si>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</si>
  <si>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</si>
  <si>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</si>
  <si>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</si>
  <si>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</si>
  <si>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</si>
  <si>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</si>
  <si>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</si>
  <si>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</si>
  <si>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</si>
  <si>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</si>
  <si>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</si>
  <si>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</si>
  <si>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</si>
  <si>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</si>
  <si>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</si>
  <si>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</si>
  <si>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</si>
  <si>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</si>
  <si>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</si>
  <si>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</si>
  <si>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</si>
  <si>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</si>
  <si>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</si>
  <si>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</si>
  <si>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</si>
  <si>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</si>
  <si>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</si>
  <si>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</si>
  <si>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</si>
  <si>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</si>
  <si>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</si>
  <si>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</si>
  <si>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</si>
  <si>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</si>
  <si>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</si>
  <si>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</si>
  <si>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</si>
  <si>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</si>
  <si>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</si>
  <si>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</si>
  <si>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</si>
  <si>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</si>
  <si>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</si>
  <si>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</si>
  <si>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</si>
  <si>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</si>
  <si>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</si>
  <si>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</si>
  <si>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</si>
  <si>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</si>
  <si>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</si>
  <si>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</si>
  <si>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</si>
  <si>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</si>
  <si>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</si>
  <si>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</si>
  <si>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</si>
  <si>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</si>
  <si>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</si>
  <si>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</si>
  <si>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</si>
  <si>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Beawar</t>
  </si>
  <si>
    <t>Raila</t>
  </si>
  <si>
    <t>RJ3029</t>
  </si>
  <si>
    <t>Bilara</t>
  </si>
  <si>
    <t>Buch kalan</t>
  </si>
  <si>
    <t>SF0099552</t>
  </si>
  <si>
    <t xml:space="preserve">Rakesh </t>
  </si>
  <si>
    <t>703186</t>
  </si>
  <si>
    <t xml:space="preserve">Aarti </t>
  </si>
  <si>
    <t>Chetana</t>
  </si>
  <si>
    <t>SID951375908134</t>
  </si>
  <si>
    <t>SC</t>
  </si>
  <si>
    <t>HINDU</t>
  </si>
  <si>
    <t>ALMIRAH Making</t>
  </si>
  <si>
    <t>RAJU DEVI</t>
  </si>
  <si>
    <t>9664334425</t>
  </si>
  <si>
    <t>15-Sep-2022</t>
  </si>
  <si>
    <t>09</t>
  </si>
  <si>
    <t>2</t>
  </si>
  <si>
    <t>5.11 Yrs</t>
  </si>
  <si>
    <t>17 Sep 2020</t>
  </si>
  <si>
    <t>&gt; 4 to 6 Years</t>
  </si>
  <si>
    <t>09-Nov-2022</t>
  </si>
  <si>
    <t>30-Nov-2024</t>
  </si>
  <si>
    <t>Open</t>
  </si>
  <si>
    <t>31-Mar-2025</t>
  </si>
  <si>
    <t>Ashutosh Jangid/SF0076585</t>
  </si>
  <si>
    <t>1. Borrower Name:- RAJU DEVI (348805017) was paid her EMI Amount Rs. 2,900/- on 09-Feb-2024 &amp; Rs. 2,900/- on 09-March-2024  But Loan Officer Shivraj/SF0078797 EMI  was not posted in FIMO.
Note:- I have verified this case through tele-calling. According to the collection records, the collections at this centre during the period from January 2024 to March 2024 were made by Loan Officer  Shivraj, and the corresponding entries were duly recorded in the loan cards. However, the signatures on the loan cards could not be verified, as the movement register and denomination details were not made available by the branch team. Based on the available evidence, it is concluded that the collections at this centre were carried out under the direction of the Loan Officer.
Furthermore, the borrowers’ written statements were not available, and the relevant supporting documents were not provided by the branch.</t>
  </si>
  <si>
    <t>Shivraj</t>
  </si>
  <si>
    <t>SF0078797</t>
  </si>
  <si>
    <t>Loan Officer</t>
  </si>
  <si>
    <t>348805017</t>
  </si>
  <si>
    <t>FN25-26-02673</t>
  </si>
  <si>
    <t>No Action Taken</t>
  </si>
  <si>
    <t>CSS</t>
  </si>
  <si>
    <t>Narpat Singh/SF0046535</t>
  </si>
  <si>
    <t>Mahesh Chand/SF0091585</t>
  </si>
  <si>
    <t>Utkarsh Agarwal/SF0072486</t>
  </si>
  <si>
    <t>Suresh Kumar Yadav/SF0080719</t>
  </si>
  <si>
    <t>Terminated</t>
  </si>
  <si>
    <t>Completed-Report Submitted</t>
  </si>
  <si>
    <t>Dear Team,
As per the findings of the CSS Team, verification conducted by the Audit team in Oct' 2025, it was observed that a fraud amounting to Rs. 5,800/- has taken place. Specifically, the Loan Officer, Shivraj/SF0078797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5,800/-, and again failed to record these transactions in FIMO."
Note:- I have verified this case through tele-calling. According to the collection records, the collections at this centre during the period from January 2024 to March 2024 were made by Loan Officer  Shivraj, and the corresponding entries were duly recorded in the loan cards. However, the signatures on the loan cards could not be verified, as the movement register and denomination details were not made available by the branch team. Based on the available evidence, it is concluded that the collections at this centre were carried out under the direction of the Loan Officer.
Furthermore, the borrowers’ written statements were not available, and the relevant supporting documents were not provided by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</si>
</sst>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RJ3029</v>
      </c>
      <c r="D5" s="63" t="str">
        <f>IF('Physical Cash at Safe'!D28="Yes", 'Physical Cash at Safe'!A4, 'Borrower Wise Details'!C5)</f>
        <v>Bilara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45946</v>
      </c>
      <c r="H5" s="107" t="s">
        <v>285</v>
      </c>
      <c r="I5" s="61">
        <v>45957</v>
      </c>
      <c r="J5" s="74" t="str">
        <f>IF('Physical Cash at Safe'!D28="Yes",'Physical Cash at Safe'!E28,IF('Borrower Wise Details'!D5&lt;&gt;"",'Borrower Wise Details'!D5,""))</f>
        <v>FN25-26-02673</v>
      </c>
      <c r="K5" s="81">
        <v>1</v>
      </c>
      <c r="L5" s="82">
        <v>5800</v>
      </c>
      <c r="M5" s="82">
        <v>0</v>
      </c>
      <c r="N5" s="82" t="s">
        <v>286</v>
      </c>
      <c r="O5" s="82" t="s">
        <v>287</v>
      </c>
      <c r="P5" s="82" t="s">
        <v>288</v>
      </c>
      <c r="Q5" s="82" t="s">
        <v>289</v>
      </c>
      <c r="R5" s="75" t="str">
        <f>IF('Physical Cash at Safe'!$D$28="Yes", 'Physical Cash at Safe'!$A$28, IF('Borrower Wise Details'!F5&lt;&gt;"", 'Borrower Wise Details'!F5, ""))</f>
        <v>Shivraj</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SF0078797</v>
      </c>
      <c r="U5" s="77" t="s">
        <v>290</v>
      </c>
      <c r="V5" s="61">
        <v>45382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291</v>
      </c>
      <c r="Z5" s="61">
        <v>45957</v>
      </c>
      <c r="AA5" s="61">
        <v>45957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5800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45957</v>
      </c>
      <c r="AH5" s="70" t="s">
        <v>292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F5" sqref="F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RJ3029</v>
      </c>
      <c r="C5" s="50" t="str">
        <f>IF('Fraud Investigation Report'!D5="", "", 'Fraud Investigation Report'!D5)</f>
        <v>Bilara</v>
      </c>
      <c r="D5" s="68" t="str">
        <f>IF(OR('Fraud Investigation Report'!R5="", 'Fraud Investigation Report'!R5=0), "", 'Fraud Investigation Report'!R5)</f>
        <v>Shivraj</v>
      </c>
      <c r="E5" s="68" t="str">
        <f>IF(OR('Fraud Investigation Report'!T5="", 'Fraud Investigation Report'!T5=0), "", 'Fraud Investigation Report'!T5)</f>
        <v>SF0078797</v>
      </c>
      <c r="F5" s="68" t="str">
        <f>IF(OR('Fraud Investigation Report'!S5="", 'Fraud Investigation Report'!S5=0), "", 'Fraud Investigation Report'!S5)</f>
        <v>Loan Officer</v>
      </c>
      <c r="G5" s="50" t="str">
        <f>IF('Fraud Investigation Report'!J5="", "", 'Fraud Investigation Report'!J5)</f>
        <v>FN25-26-02673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5800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5800</v>
      </c>
      <c r="O5" s="69">
        <f>IF('Fraud Investigation Report'!AD5="", "", 'Fraud Investigation Report'!AD5)</f>
        <v>0</v>
      </c>
      <c r="P5" s="126">
        <f>IF(AND(N5="", O5=""), "", IF(O5="", N5, N5 - IF(ISNUMBER(O5), O5, 0)))</f>
        <v>5800</v>
      </c>
      <c r="Q5" s="49"/>
      <c r="R5" s="84" t="s">
        <v>284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90" workbookViewId="0">
      <selection activeCell="F6" sqref="F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RJ3029</v>
      </c>
      <c r="C5" s="119" t="str">
        <f>IF('Loan Outstanding Report'!$H$5="", "", 'Loan Outstanding Report'!$H$5)</f>
        <v>Bilara</v>
      </c>
      <c r="D5" s="41" t="s">
        <v>283</v>
      </c>
      <c r="E5" s="65">
        <v>45957</v>
      </c>
      <c r="F5" s="38" t="s">
        <v>279</v>
      </c>
      <c r="G5" s="49" t="s">
        <v>280</v>
      </c>
      <c r="H5" s="49" t="s">
        <v>281</v>
      </c>
      <c r="I5" s="120">
        <v>703186</v>
      </c>
      <c r="J5" s="120" t="s">
        <v>261</v>
      </c>
      <c r="K5" s="120" t="s">
        <v>265</v>
      </c>
      <c r="L5" s="11" t="s">
        <v>282</v>
      </c>
      <c r="M5" s="65" t="s">
        <v>267</v>
      </c>
      <c r="N5" s="124">
        <v>54478</v>
      </c>
      <c r="O5" s="124">
        <v>2900</v>
      </c>
      <c r="P5" s="121" t="s">
        <v>139</v>
      </c>
      <c r="Q5" s="80">
        <v>45331</v>
      </c>
      <c r="R5" s="124">
        <v>2900</v>
      </c>
      <c r="S5" s="124">
        <v>0</v>
      </c>
      <c r="T5" s="124">
        <v>0</v>
      </c>
      <c r="U5" s="125">
        <f t="shared" ref="U5" si="0">IF(AND(ISBLANK(R5),ISBLANK(S5),ISBLANK(T5)),"",R5-(S5+T5))</f>
        <v>2900</v>
      </c>
      <c r="V5" s="117" t="s">
        <v>202</v>
      </c>
      <c r="W5" s="122" t="s">
        <v>278</v>
      </c>
    </row>
    <row r="6" spans="1:23" ht="25.05" customHeight="1" x14ac:dyDescent="0.3">
      <c r="A6" s="64">
        <v>2</v>
      </c>
      <c r="B6" s="60" t="str">
        <f>IF(J6&lt;&gt;"", $B$5, "")</f>
        <v>RJ3029</v>
      </c>
      <c r="C6" s="119" t="str">
        <f>IF(J6&lt;&gt;"", $C$5, "")</f>
        <v>Bilara</v>
      </c>
      <c r="D6" s="41" t="str">
        <f>IF(J6&lt;&gt;"", $D$5, "")</f>
        <v>FN25-26-02673</v>
      </c>
      <c r="E6" s="65">
        <v>45957</v>
      </c>
      <c r="F6" s="38" t="s">
        <v>279</v>
      </c>
      <c r="G6" s="49" t="s">
        <v>280</v>
      </c>
      <c r="H6" s="49" t="s">
        <v>281</v>
      </c>
      <c r="I6" s="120">
        <v>703186</v>
      </c>
      <c r="J6" s="120" t="s">
        <v>261</v>
      </c>
      <c r="K6" s="120" t="s">
        <v>265</v>
      </c>
      <c r="L6" s="11" t="s">
        <v>282</v>
      </c>
      <c r="M6" s="65" t="s">
        <v>267</v>
      </c>
      <c r="N6" s="124">
        <v>54478</v>
      </c>
      <c r="O6" s="124">
        <v>2900</v>
      </c>
      <c r="P6" s="121" t="s">
        <v>139</v>
      </c>
      <c r="Q6" s="80">
        <v>45360</v>
      </c>
      <c r="R6" s="124">
        <v>2900</v>
      </c>
      <c r="S6" s="124">
        <v>0</v>
      </c>
      <c r="T6" s="124">
        <v>0</v>
      </c>
      <c r="U6" s="125">
        <f t="shared" ref="U6:U69" si="1">IF(AND(ISBLANK(R6),ISBLANK(S6),ISBLANK(T6)),"",R6-(S6+T6))</f>
        <v>2900</v>
      </c>
      <c r="V6" s="117" t="s">
        <v>202</v>
      </c>
      <c r="W6" s="122" t="s">
        <v>278</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6">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Y1" zoomScaleNormal="100" workbookViewId="0">
      <selection activeCell="BJ5" sqref="BJ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137297</v>
      </c>
      <c r="J5" s="38" t="s">
        <v>255</v>
      </c>
      <c r="K5" s="84">
        <v>137297</v>
      </c>
      <c r="L5" s="84" t="s">
        <v>256</v>
      </c>
      <c r="M5" s="38" t="s">
        <v>257</v>
      </c>
      <c r="N5" s="84">
        <v>243144</v>
      </c>
      <c r="O5" s="84" t="s">
        <v>258</v>
      </c>
      <c r="P5" s="84">
        <v>319583</v>
      </c>
      <c r="Q5" s="38" t="s">
        <v>259</v>
      </c>
      <c r="R5" s="38" t="s">
        <v>260</v>
      </c>
      <c r="S5" s="84" t="s">
        <v>261</v>
      </c>
      <c r="T5" s="84" t="s">
        <v>261</v>
      </c>
      <c r="U5" s="84" t="s">
        <v>262</v>
      </c>
      <c r="V5" s="84" t="s">
        <v>263</v>
      </c>
      <c r="W5" s="84">
        <v>541</v>
      </c>
      <c r="X5" s="38" t="s">
        <v>264</v>
      </c>
      <c r="Y5" s="84">
        <v>348805017</v>
      </c>
      <c r="Z5" s="38" t="s">
        <v>265</v>
      </c>
      <c r="AA5" s="108" t="s">
        <v>266</v>
      </c>
      <c r="AB5" s="84" t="s">
        <v>267</v>
      </c>
      <c r="AC5" s="108" t="s">
        <v>268</v>
      </c>
      <c r="AD5" s="84">
        <v>24</v>
      </c>
      <c r="AE5" s="84" t="s">
        <v>269</v>
      </c>
      <c r="AF5" s="84" t="s">
        <v>270</v>
      </c>
      <c r="AG5" s="108" t="s">
        <v>271</v>
      </c>
      <c r="AH5" s="84" t="s">
        <v>272</v>
      </c>
      <c r="AI5" s="108" t="s">
        <v>273</v>
      </c>
      <c r="AJ5" s="84">
        <v>3389</v>
      </c>
      <c r="AK5" s="84">
        <v>2900</v>
      </c>
      <c r="AL5" s="108" t="s">
        <v>274</v>
      </c>
      <c r="AM5" s="84">
        <v>51634.1</v>
      </c>
      <c r="AN5" s="112">
        <v>15604.9</v>
      </c>
      <c r="AO5" s="112">
        <v>67239</v>
      </c>
      <c r="AP5" s="112">
        <v>2843.9</v>
      </c>
      <c r="AQ5" s="112">
        <v>6.1</v>
      </c>
      <c r="AR5" s="112">
        <v>2850</v>
      </c>
      <c r="AS5" s="112">
        <v>2843.9</v>
      </c>
      <c r="AT5" s="112">
        <v>6.1</v>
      </c>
      <c r="AU5" s="112">
        <v>2850</v>
      </c>
      <c r="AV5" s="84">
        <v>38</v>
      </c>
      <c r="AW5" s="84"/>
      <c r="AX5" s="84"/>
      <c r="AY5" s="108"/>
      <c r="AZ5" s="84"/>
      <c r="BA5" s="84"/>
      <c r="BB5" s="84" t="s">
        <v>275</v>
      </c>
      <c r="BC5" s="84" t="s">
        <v>145</v>
      </c>
      <c r="BD5" s="108" t="s">
        <v>276</v>
      </c>
      <c r="BE5" s="84">
        <v>54478</v>
      </c>
      <c r="BF5" s="38" t="s">
        <v>261</v>
      </c>
      <c r="BG5" s="84">
        <v>9664334425</v>
      </c>
      <c r="BH5" s="114" t="s">
        <v>277</v>
      </c>
      <c r="BI5" s="38" t="s">
        <v>111</v>
      </c>
      <c r="BJ5" s="85">
        <v>45957</v>
      </c>
      <c r="BK5" s="84"/>
      <c r="BL5" s="38"/>
      <c r="BM5" s="115" t="s">
        <v>120</v>
      </c>
      <c r="BN5" s="116" t="s">
        <v>200</v>
      </c>
      <c r="BO5" s="84" t="s">
        <v>245</v>
      </c>
      <c r="BP5" s="84">
        <v>5800</v>
      </c>
      <c r="BQ5" s="117" t="s">
        <v>202</v>
      </c>
      <c r="BR5" s="129" t="s">
        <v>278</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4">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2025-10-27T11:08:16Z</dcterms:modified>
</cp:coreProperties>
</file>