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63ABF6D4-8E65-4BED-8D72-D2D7ADE3CA9E}" xr6:coauthVersionLast="47" xr6:coauthVersionMax="47" xr10:uidLastSave="{8176EEBE-211D-4EC0-AD63-6C5234E1DF3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<sst xmlns="http://schemas.openxmlformats.org/spreadsheetml/2006/main" count="310" uniqueCount="271">
  <si>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</si>
  <si>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</si>
  <si>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</si>
  <si>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</si>
  <si>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</si>
  <si>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</si>
  <si>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</si>
  <si>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</si>
  <si>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</si>
  <si>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</si>
  <si>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</si>
  <si>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</si>
  <si>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</si>
  <si>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</si>
  <si>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</si>
  <si>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</si>
  <si>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</si>
  <si>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</si>
  <si>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</si>
  <si>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</si>
  <si>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</si>
  <si>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</si>
  <si>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</si>
  <si>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</si>
  <si>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</si>
  <si>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</si>
  <si>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</si>
  <si>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</si>
  <si>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</si>
  <si>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</si>
  <si>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</si>
  <si>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</si>
  <si>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</si>
  <si>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</si>
  <si>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</si>
  <si>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</si>
  <si>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</si>
  <si>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</si>
  <si>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</si>
  <si>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</si>
  <si>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</si>
  <si>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</si>
  <si>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</si>
  <si>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</si>
  <si>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</si>
  <si>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</si>
  <si>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</si>
  <si>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</si>
  <si>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</si>
  <si>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</si>
  <si>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</si>
  <si>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</si>
  <si>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</si>
  <si>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</si>
  <si>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</si>
  <si>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</si>
  <si>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</si>
  <si>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</si>
  <si>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</si>
  <si>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</si>
  <si>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</si>
  <si>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</si>
  <si>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</si>
  <si>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</si>
  <si>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</si>
  <si>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</si>
  <si>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</si>
  <si>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</si>
  <si>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</si>
  <si>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</si>
  <si>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</si>
  <si>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</si>
  <si>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</si>
  <si>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</si>
  <si>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</si>
  <si>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</si>
  <si>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</si>
  <si>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</si>
  <si>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</si>
  <si>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</si>
  <si>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</si>
  <si>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</si>
  <si>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</si>
  <si>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</si>
  <si>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</si>
  <si>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</si>
  <si>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</si>
  <si>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</si>
  <si>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</si>
  <si>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</si>
  <si>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</si>
  <si>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</si>
  <si>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</si>
  <si>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</si>
  <si>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</si>
  <si>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</si>
  <si>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</si>
  <si>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</si>
  <si>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</si>
  <si>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</si>
  <si>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</si>
  <si>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</si>
  <si>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</si>
  <si>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</si>
  <si>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</si>
  <si>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</si>
  <si>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</si>
  <si>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</si>
  <si>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</si>
  <si>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</si>
  <si>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</si>
  <si>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</si>
  <si>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</si>
  <si>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</si>
  <si>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</si>
  <si>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</si>
  <si>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</si>
  <si>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</si>
  <si>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</si>
  <si>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</si>
  <si>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</si>
  <si>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</si>
  <si>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</si>
  <si>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</si>
  <si>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</si>
  <si>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</si>
  <si>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</si>
  <si>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</si>
  <si>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</si>
  <si>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</si>
  <si>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</si>
  <si>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</si>
  <si>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</si>
  <si>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</si>
  <si>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</si>
  <si>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</si>
  <si>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</si>
  <si>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</si>
  <si>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</si>
  <si>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</si>
  <si>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</si>
  <si>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</si>
  <si>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</si>
  <si>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</si>
  <si>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</si>
  <si>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</si>
  <si>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</si>
  <si>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</si>
  <si>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</si>
  <si>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</si>
  <si>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</si>
  <si>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</si>
  <si>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</si>
  <si>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</si>
  <si>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</si>
  <si>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</si>
  <si>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</si>
  <si>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</si>
  <si>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</si>
  <si>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</si>
  <si>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</si>
  <si>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</si>
  <si>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</si>
  <si>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</si>
  <si>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</si>
  <si>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</si>
  <si>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</si>
  <si>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</si>
  <si>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</si>
  <si>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</si>
  <si>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</si>
  <si>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</si>
  <si>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</si>
  <si>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</si>
  <si>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</si>
  <si>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</si>
  <si>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</si>
  <si>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</si>
  <si>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</si>
  <si>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</si>
  <si>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</si>
  <si>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</si>
  <si>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</si>
  <si>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</si>
  <si>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</si>
  <si>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</si>
  <si>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</si>
  <si>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</si>
  <si>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</si>
  <si>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</si>
  <si>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</si>
  <si>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</si>
  <si>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</si>
  <si>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</si>
  <si>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</si>
  <si>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</si>
  <si>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</si>
  <si>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</si>
  <si>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</si>
  <si>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</si>
  <si>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</si>
  <si>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</si>
  <si>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</si>
  <si>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</si>
  <si>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</si>
  <si>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</si>
  <si>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</si>
  <si>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</si>
  <si>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</si>
  <si>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</si>
  <si>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</si>
  <si>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</si>
  <si>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</si>
  <si>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</si>
  <si>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</si>
  <si>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</si>
  <si>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</si>
  <si>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</si>
  <si>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</si>
  <si>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</si>
  <si>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</si>
  <si>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</si>
  <si>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</si>
  <si>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</si>
  <si>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</si>
  <si>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</si>
  <si>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</si>
  <si>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</si>
  <si>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</si>
  <si>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</si>
  <si>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</si>
  <si>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</si>
  <si>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</si>
  <si>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</si>
  <si>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</si>
  <si>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</si>
  <si>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</si>
  <si>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</si>
  <si>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</si>
  <si>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</si>
  <si>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</si>
  <si>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</si>
  <si>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</si>
  <si>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</si>
  <si>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</si>
  <si>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</si>
  <si>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</si>
  <si>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</si>
  <si>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Branch Manager</t>
  </si>
  <si>
    <t>Dual Staff</t>
  </si>
  <si>
    <t>Available &amp; Updated</t>
  </si>
  <si>
    <t>G1</t>
  </si>
  <si>
    <t>G2</t>
  </si>
  <si>
    <t>Complaint Lodged</t>
  </si>
  <si>
    <t>IA</t>
  </si>
  <si>
    <t>Suresh Kumar Yadav/SF0080719</t>
  </si>
  <si>
    <t>RJ3547</t>
  </si>
  <si>
    <t>Balesar</t>
  </si>
  <si>
    <t>Nagaur</t>
  </si>
  <si>
    <t>Jodhpur</t>
  </si>
  <si>
    <t>During our branch visit at 06:00 AM, we conducted a physical cash verification and found a total of ₹3,850/-. However, upon opening the safe locker, it was found to be empty, with no cash available inside.
Upon discussion with Branch Manager Rajendra Yadav (SF0091908), the following explanation was provided:
₹1,040/- was expected from two borrowers' EMIs:
Dhami Devi (Loan A/C: 356042984)
Asu Devi (Loan A/C: 357521116)
These EMIs were not received.
The remaining ₹2,810/- was utilized by the Branch Manager to pay his personal loan EMI, using the collection amount.
As a result, no cash was available in the locker at the time of inspection.</t>
  </si>
  <si>
    <t>Upon discussion with Branch Manager Rajendra Yadav (SF0091908), the following explanation was provided:
₹1,040/- was expected from two borrowers' EMIs:
Dhami Devi (Loan A/C: 356042984)
Asu Devi (Loan A/C: 357521116)
These EMIs were not received.
The remaining ₹2,810/- was utilized by the Branch Manager to pay his personal loan EMI, using the collection amount.
As a result, no cash was available in the locker at the time of inspection.</t>
  </si>
  <si>
    <t>Rajender Yadav</t>
  </si>
  <si>
    <t>SF0091908</t>
  </si>
  <si>
    <t>FN25-26-02708</t>
  </si>
  <si>
    <t>Loan Officer</t>
  </si>
  <si>
    <t>Yogendra Singh</t>
  </si>
  <si>
    <t>SF0100427</t>
  </si>
  <si>
    <t>Lala Ram Yadav/SF0091512</t>
  </si>
  <si>
    <t>Jitendra Kumar Tyagi/SF0082658</t>
  </si>
  <si>
    <t>Dear Team,
During our branch visit at 06:00 AM, we conducted a physical cash verification and found a total of ₹3,850/-. However, upon opening the safe locker, it was found to be empty, with no cash available inside.
Upon discussion with Branch Manager Rajendra Yadav (SF0091908), the following explanation was provided:
₹1,040/- was expected from two borrowers' EMIs:
Dhami Devi (Loan A/C: 356042984)
Asu Devi (Loan A/C: 357521116)
These EMIs were not received.
The remaining ₹2,810/- was utilized by the Branch Manager to pay his personal loan EMI, using the collection amount.
As a result, no cash was available in the locker at the time of inspection.
Now this amount has been recovered and deposited in the spandana bank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</si>
</sst>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arunkumar_sharma_spandanasphoorty_com/Documents/Desktop/Alwar/SSFL%20Risk%20Based%20Internal%20Audit%20Report%20Template%20-%20Ver%202.1.xlsx" TargetMode="External"/><Relationship Id="rId1" Type="http://schemas.openxmlformats.org/officeDocument/2006/relationships/externalLinkPath" Target="/personal/arunkumar_sharma_spandanasphoorty_com/Documents/Desktop/Alwar/SSFL%20Risk%20Based%20Internal%20Audit%20Report%20Template%20-%20Ver%202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Rajasthan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RJ3547</v>
      </c>
      <c r="D5" s="63" t="str">
        <f>IF('Physical Cash at Safe'!D28="Yes", 'Physical Cash at Safe'!B4, 'Borrower Wise Details'!C5)</f>
        <v>Balesar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45959</v>
      </c>
      <c r="H5" s="107" t="s">
        <v>254</v>
      </c>
      <c r="I5" s="61">
        <v>45959</v>
      </c>
      <c r="J5" s="74" t="str">
        <f>IF('Physical Cash at Safe'!D28="Yes",'Physical Cash at Safe'!E28,IF('Borrower Wise Details'!D5&lt;&gt;"",'Borrower Wise Details'!D5,""))</f>
        <v>FN25-26-02708</v>
      </c>
      <c r="K5" s="81">
        <v>0</v>
      </c>
      <c r="L5" s="82">
        <v>3850</v>
      </c>
      <c r="M5" s="82">
        <v>0</v>
      </c>
      <c r="N5" s="82" t="s">
        <v>246</v>
      </c>
      <c r="O5" s="82" t="s">
        <v>268</v>
      </c>
      <c r="P5" s="82" t="s">
        <v>269</v>
      </c>
      <c r="Q5" s="82" t="s">
        <v>255</v>
      </c>
      <c r="R5" s="75" t="str">
        <f>IF('Physical Cash at Safe'!$D$28="Yes", 'Physical Cash at Safe'!$A$28, IF('Borrower Wise Details'!F5&lt;&gt;"", 'Borrower Wise Details'!F5, ""))</f>
        <v>Rajender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SF0091908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247</v>
      </c>
      <c r="Z5" s="61">
        <v>45959</v>
      </c>
      <c r="AA5" s="61">
        <v>45960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3850</v>
      </c>
      <c r="AE5" s="126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45962</v>
      </c>
      <c r="AH5" s="70" t="s">
        <v>270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RJ3547</v>
      </c>
      <c r="C5" s="50" t="str">
        <f>IF('Fraud Investigation Report'!D5="", "", 'Fraud Investigation Report'!D5)</f>
        <v>Balesar</v>
      </c>
      <c r="D5" s="68" t="str">
        <f>IF(OR('Fraud Investigation Report'!R5="", 'Fraud Investigation Report'!R5=0), "", 'Fraud Investigation Report'!R5)</f>
        <v>Rajender Yadav</v>
      </c>
      <c r="E5" s="68" t="str">
        <f>IF(OR('Fraud Investigation Report'!T5="", 'Fraud Investigation Report'!T5=0), "", 'Fraud Investigation Report'!T5)</f>
        <v>SF0091908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FN25-26-02708</v>
      </c>
      <c r="H5" s="69">
        <f>IF(OR(ISNUMBER(SEARCH("Safe Locker Cash Siphoned Off",'Fraud Investigation Report'!W5)), ISNUMBER(SEARCH("Safe Locker Cash Siphoned Off",'Fraud Investigation Report'!X5))), 'Physical Cash at Safe'!$A$30, "")</f>
        <v>3850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3850</v>
      </c>
      <c r="O5" s="69">
        <f>IF('Fraud Investigation Report'!AD5="", "", 'Fraud Investigation Report'!AD5)</f>
        <v>3850</v>
      </c>
      <c r="P5" s="126">
        <f>IF(AND(N5="", O5=""), "", IF(O5="", N5, N5 - IF(ISNUMBER(O5), O5, 0)))</f>
        <v>0</v>
      </c>
      <c r="Q5" s="49"/>
      <c r="R5" s="84" t="s">
        <v>253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257</v>
      </c>
      <c r="D4" s="41" t="s">
        <v>258</v>
      </c>
      <c r="E4" s="41" t="s">
        <v>259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Rajasthan</v>
      </c>
      <c r="B6" s="18">
        <v>45959</v>
      </c>
      <c r="C6" s="18">
        <v>45958</v>
      </c>
      <c r="D6" s="18">
        <v>45959</v>
      </c>
      <c r="E6" s="19">
        <v>0.25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</v>
      </c>
      <c r="C11" s="23">
        <f>B11*A11</f>
        <v>3500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3850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3850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3850</v>
      </c>
      <c r="D23" s="53" t="s">
        <v>215</v>
      </c>
      <c r="E23" s="34"/>
    </row>
    <row r="24" spans="1:5" ht="82.5" customHeight="1" x14ac:dyDescent="0.3">
      <c r="A24" s="33" t="s">
        <v>80</v>
      </c>
      <c r="B24" s="147" t="s">
        <v>260</v>
      </c>
      <c r="C24" s="147"/>
      <c r="D24" s="147"/>
      <c r="E24" s="147"/>
    </row>
    <row r="25" spans="1:5" ht="57.75" customHeight="1" x14ac:dyDescent="0.3">
      <c r="A25" s="36" t="s">
        <v>81</v>
      </c>
      <c r="B25" s="136" t="s">
        <v>261</v>
      </c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262</v>
      </c>
      <c r="B28" s="41" t="s">
        <v>263</v>
      </c>
      <c r="C28" s="43" t="s">
        <v>248</v>
      </c>
      <c r="D28" s="43" t="s">
        <v>244</v>
      </c>
      <c r="E28" s="79" t="s">
        <v>264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>
        <v>3850</v>
      </c>
      <c r="B30" s="128">
        <v>3850</v>
      </c>
      <c r="C30" s="129">
        <f>IF(AND(A30="",B30=""),"",A30-B30)</f>
        <v>0</v>
      </c>
      <c r="D30" s="142" t="s">
        <v>191</v>
      </c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">
      <c r="A33" s="37" t="s">
        <v>83</v>
      </c>
      <c r="B33" s="106" t="s">
        <v>251</v>
      </c>
      <c r="C33" s="39" t="s">
        <v>84</v>
      </c>
      <c r="D33" s="131" t="s">
        <v>252</v>
      </c>
      <c r="E33" s="132"/>
    </row>
    <row r="34" spans="1:5" ht="27.6" x14ac:dyDescent="0.3">
      <c r="A34" s="39" t="s">
        <v>220</v>
      </c>
      <c r="B34" s="38" t="s">
        <v>266</v>
      </c>
      <c r="C34" s="39" t="s">
        <v>221</v>
      </c>
      <c r="D34" s="133" t="s">
        <v>262</v>
      </c>
      <c r="E34" s="134" t="s">
        <v>262</v>
      </c>
    </row>
    <row r="35" spans="1:5" ht="27.6" x14ac:dyDescent="0.3">
      <c r="A35" s="39" t="s">
        <v>222</v>
      </c>
      <c r="B35" s="38" t="s">
        <v>267</v>
      </c>
      <c r="C35" s="39" t="s">
        <v>224</v>
      </c>
      <c r="D35" s="133" t="s">
        <v>263</v>
      </c>
      <c r="E35" s="134" t="s">
        <v>263</v>
      </c>
    </row>
    <row r="36" spans="1:5" ht="25.5" customHeight="1" x14ac:dyDescent="0.3">
      <c r="A36" s="39" t="s">
        <v>223</v>
      </c>
      <c r="B36" s="38" t="s">
        <v>265</v>
      </c>
      <c r="C36" s="39" t="s">
        <v>225</v>
      </c>
      <c r="D36" s="135" t="s">
        <v>248</v>
      </c>
      <c r="E36" s="135" t="s">
        <v>248</v>
      </c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V5" sqref="V5: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L5" sqref="BL5:BR10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/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2025-11-01T01:12:29Z</dcterms:modified>
</cp:coreProperties>
</file>