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Arnod\"/>
    </mc:Choice>
  </mc:AlternateContent>
  <xr:revisionPtr revIDLastSave="0" documentId="13_ncr:1_{80065E48-429A-4A05-9C2B-1AC532B74D07}" xr6:coauthVersionLast="47" xr6:coauthVersionMax="47" xr10:uidLastSave="{00000000-0000-0000-0000-000000000000}"/>
  <bookViews>
    <workbookView xWindow="-110" yWindow="-110" windowWidth="19420" windowHeight="10300" activeTab="1" xr2:uid="{A1A4A8BE-B404-46D3-B389-C23B454F3773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U11" i="1"/>
  <c r="T12" i="1"/>
  <c r="T11" i="1"/>
  <c r="U10" i="1"/>
  <c r="T10" i="1"/>
  <c r="Y5" i="1"/>
  <c r="Y6" i="1"/>
  <c r="H6" i="1"/>
  <c r="G6" i="1"/>
  <c r="F6" i="1"/>
  <c r="D6" i="1"/>
</calcChain>
</file>

<file path=xl/sharedStrings.xml><?xml version="1.0" encoding="utf-8"?>
<sst xmlns="http://schemas.openxmlformats.org/spreadsheetml/2006/main" count="58" uniqueCount="52">
  <si>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</si>
  <si>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</si>
  <si>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</si>
  <si>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</si>
  <si>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</si>
  <si>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</si>
  <si>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</si>
  <si>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</si>
  <si>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</si>
  <si>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</si>
  <si>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</si>
  <si>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</si>
  <si>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</si>
  <si>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</si>
  <si>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</si>
  <si>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</si>
  <si>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</si>
  <si>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</si>
  <si>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</si>
  <si>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</si>
  <si>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</si>
  <si>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</si>
  <si>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</si>
  <si>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</si>
  <si>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</si>
  <si>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</si>
  <si>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</si>
  <si>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</si>
  <si>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RJ2861</t>
  </si>
  <si>
    <t>Arnod</t>
  </si>
  <si>
    <t>FN25-26-02719</t>
  </si>
  <si>
    <t>Raju Damor</t>
  </si>
  <si>
    <t>SF0076628</t>
  </si>
  <si>
    <t>Loan Officer</t>
  </si>
  <si>
    <t>Piprodi 545107</t>
  </si>
  <si>
    <t>SID951374482864</t>
  </si>
  <si>
    <t>NIRMALA BAI MEENA</t>
  </si>
  <si>
    <t>03-Nov-2023</t>
  </si>
  <si>
    <t>Pre-Closure Amount Misappropriated</t>
  </si>
  <si>
    <t>Loan Card</t>
  </si>
  <si>
    <t>As per Loan Card and written statement, Borrower Nirmal Bai Meena LAN-353504633 told that to get the loan closed, I had paid Rs. 35380/- in one go to LO-Raju Damor/SF0076628 Sir on 08-January-2025, for which Raju Sir had signed all the installments per month on my loan card.
Note:- Raju Damor updated months wise EMI from Rs. 11120/- on 03-May-2025 and Rs. 2780 on 06-Jun-2025 and Rs.2780/- on 04-Jul-2025 and Rs.2780/- On 01-Aug-2025 Total 19460/- updated by Raju damor but remaining amount 15920/- not updated by Raju Damor on respective borrower loan ID.</t>
  </si>
  <si>
    <t>Nagdi 704410</t>
  </si>
  <si>
    <t>SSF4216976</t>
  </si>
  <si>
    <t>SHIV KANYA RAIDAS</t>
  </si>
  <si>
    <t>01-Nov-2024</t>
  </si>
  <si>
    <t>Digital Payment</t>
  </si>
  <si>
    <t xml:space="preserve">As per the borrower written statement and digital payment record, borrower Shiv Kanya Raidas (LAN-352309939) had taken a loan of ₹40,000 in July 2023, with an EMI of ₹2,130. Later, after a new (LAN-358732850) loan of ₹65,000 was take on 01-Nov-2024. Due to some issues, the borrower paid the entire received loan amount of ₹42,082 (₹32,082 online and ₹10,000 in cash) to LO-Raju Damor/SF0076628  on 09-Nov-2024.
Also, the borrower had 10 EMIs pending in old loan(LAN-352309939), which were paid month-wise from Nov 2024 to Jul 2025 — nine EMIs of ₹2,130 and one last EMI of ₹2,628 — totaling ₹21,798 paid by borrower to LO raju damor but 10 EMIs(Dec-2024 to Sep-2025) of Rs.3460 Total Rs.34600/-  update by Raju damor in new loan but remening Rs. (42082+21798-34600=29280) not updated on fimo in recpective borrower loan ID.
</t>
  </si>
  <si>
    <t>OD</t>
  </si>
  <si>
    <t>Preclosed</t>
  </si>
  <si>
    <t>Remarks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</si>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</sst>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B1205D38-245D-4602-8EF1-6591C29A7B06}"/>
    <cellStyle name="Normal 2 2" xfId="4" xr:uid="{71C6A221-EE02-4F2A-B0D6-9954CC1EAFEB}"/>
    <cellStyle name="Normal 3 19 2" xfId="3" xr:uid="{3D8949EB-0E58-4D1F-9E07-D6DE494B4942}"/>
    <cellStyle name="Normal 3 2" xfId="5" xr:uid="{A20F407E-C81F-4A19-853E-47D30733902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D9310E-1C4A-792B-1312-1AA7C09B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395200</xdr:colOff>
      <xdr:row>56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B9CE41-2882-8337-8CBA-6BBFF4B1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Arnod\Copy%20of%20Fraud%20Investigation%20Report%20RJ%20Arnod%20RJ2861%20Compalint%20Number-FN25-26-02719.xlsx" TargetMode="External"/><Relationship Id="rId1" Type="http://schemas.openxmlformats.org/officeDocument/2006/relationships/externalLinkPath" Target="Copy%20of%20Fraud%20Investigation%20Report%20RJ%20Arnod%20RJ2861%20Compalint%20Number-FN25-26-027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772-3B4B-4E9A-8A13-D929EFBF147C}">
  <dimension ref="A1:AA14"/>
  <sheetViews>
    <sheetView topLeftCell="I1" workbookViewId="0">
      <selection activeCell="T11" sqref="T11:T12"/>
    </sheetView>
  </sheetViews>
  <sheetFormatPr defaultRowHeight="14.5" x14ac:dyDescent="0.35"/>
  <cols>
    <col min="1" max="1" width="6.17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6.089843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2.54296875" customWidth="1"/>
    <col min="21" max="21" width="15.632812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49</v>
      </c>
      <c r="X4" s="25" t="s">
        <v>48</v>
      </c>
      <c r="Y4" s="25" t="s">
        <v>50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45960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353504633</v>
      </c>
      <c r="M5" s="18"/>
      <c r="N5" s="15" t="s">
        <v>37</v>
      </c>
      <c r="O5" s="19">
        <v>52000</v>
      </c>
      <c r="P5" s="19">
        <v>2780</v>
      </c>
      <c r="Q5" s="20" t="s">
        <v>38</v>
      </c>
      <c r="R5" s="21">
        <v>45665</v>
      </c>
      <c r="S5" s="19">
        <v>35380</v>
      </c>
      <c r="T5" s="19">
        <v>19460</v>
      </c>
      <c r="U5" s="19">
        <v>0</v>
      </c>
      <c r="V5" s="24">
        <v>15920</v>
      </c>
      <c r="W5" s="24" t="s">
        <v>47</v>
      </c>
      <c r="X5" s="24">
        <v>8262</v>
      </c>
      <c r="Y5" s="24">
        <f>V5-X5</f>
        <v>7658</v>
      </c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FN25-26-02719</v>
      </c>
      <c r="E6" s="15">
        <v>45960</v>
      </c>
      <c r="F6" s="8" t="str">
        <f>IF(J6&lt;&gt;"", $F$5, "")</f>
        <v>Raju Damor</v>
      </c>
      <c r="G6" s="16" t="str">
        <f>IF(J6&lt;&gt;"", $G$5, "")</f>
        <v>SF0076628</v>
      </c>
      <c r="H6" s="16" t="str">
        <f>IF(J6&lt;&gt;"", $H$5, "")</f>
        <v>Loan Officer</v>
      </c>
      <c r="I6" s="17" t="s">
        <v>41</v>
      </c>
      <c r="J6" s="17" t="s">
        <v>42</v>
      </c>
      <c r="K6" s="17" t="s">
        <v>43</v>
      </c>
      <c r="L6" s="18">
        <v>358732850</v>
      </c>
      <c r="M6" s="18"/>
      <c r="N6" s="15" t="s">
        <v>44</v>
      </c>
      <c r="O6" s="19">
        <v>65000</v>
      </c>
      <c r="P6" s="19">
        <v>3460</v>
      </c>
      <c r="Q6" s="20" t="s">
        <v>38</v>
      </c>
      <c r="R6" s="21">
        <v>45605</v>
      </c>
      <c r="S6" s="19">
        <v>63880</v>
      </c>
      <c r="T6" s="19">
        <v>34600</v>
      </c>
      <c r="U6" s="19">
        <v>0</v>
      </c>
      <c r="V6" s="24">
        <v>29280</v>
      </c>
      <c r="W6" s="24" t="s">
        <v>48</v>
      </c>
      <c r="X6" s="24">
        <v>34035.730000000003</v>
      </c>
      <c r="Y6" s="24">
        <f>V6-X6</f>
        <v>-4755.7300000000032</v>
      </c>
      <c r="Z6" s="8" t="s">
        <v>45</v>
      </c>
      <c r="AA6" s="22" t="s">
        <v>46</v>
      </c>
    </row>
    <row r="10" spans="1:27" x14ac:dyDescent="0.35">
      <c r="S10" s="26" t="s">
        <v>51</v>
      </c>
      <c r="T10" s="26">
        <f>SUM(S10:S12)</f>
        <v>42297.73</v>
      </c>
      <c r="U10" s="26">
        <f>SUM(S4:S6)</f>
        <v>99260</v>
      </c>
    </row>
    <row r="11" spans="1:27" x14ac:dyDescent="0.35">
      <c r="S11">
        <v>8262</v>
      </c>
      <c r="T11" s="26">
        <f>SUM(T4:T6)</f>
        <v>54060</v>
      </c>
      <c r="U11" s="27">
        <f>-Y6</f>
        <v>4755.7300000000032</v>
      </c>
    </row>
    <row r="12" spans="1:27" x14ac:dyDescent="0.35">
      <c r="S12">
        <v>34035.730000000003</v>
      </c>
      <c r="T12" s="27">
        <f>Y5</f>
        <v>7658</v>
      </c>
      <c r="U12" s="26"/>
    </row>
    <row r="13" spans="1:27" x14ac:dyDescent="0.35">
      <c r="T13" s="26"/>
      <c r="U13" s="26"/>
    </row>
    <row r="14" spans="1:27" x14ac:dyDescent="0.35">
      <c r="T14" s="26">
        <f>SUM(T10:T12)</f>
        <v>104015.73000000001</v>
      </c>
      <c r="U14" s="26">
        <f>SUM(U10:U12)</f>
        <v>104015.73000000001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9489E9FB-2535-4392-BC38-EEC33977A9A2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BE29B3AB-EE7A-4DEF-A30D-2DD76FBC4623}">
      <formula1>42370</formula1>
      <formula2>47848</formula2>
    </dataValidation>
    <dataValidation type="custom" allowBlank="1" showInputMessage="1" showErrorMessage="1" error="Enter Valid Date_x000a_" sqref="E5" xr:uid="{2E3978DA-B046-4463-B728-D02505B1D416}">
      <formula1>ISNUMBER(E5) * (E5&gt;=DATE(2023,10,1)) * (E5&lt;=DATE(2031,12,31)) * (INT(E5)=E5)</formula1>
    </dataValidation>
    <dataValidation type="date" allowBlank="1" showInputMessage="1" showErrorMessage="1" sqref="N4" xr:uid="{4E442FF8-3FBF-4E5E-8151-CE8DA95062F5}">
      <formula1>36526</formula1>
      <formula2>47848</formula2>
    </dataValidation>
    <dataValidation type="list" allowBlank="1" showInputMessage="1" showErrorMessage="1" sqref="Q5:Q6" xr:uid="{D2C68AE0-BE8D-402F-B4CA-BD38F94BA9A4}">
      <formula1>Type</formula1>
    </dataValidation>
    <dataValidation type="list" allowBlank="1" showInputMessage="1" showErrorMessage="1" sqref="Z5:Z6" xr:uid="{F7EBB500-4E6C-448A-A5C1-9FF16F4FD8BC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48C7B6ED-722B-4311-88DE-863719464D27}"/>
    <dataValidation type="date" operator="lessThanOrEqual" allowBlank="1" showInputMessage="1" showErrorMessage="1" errorTitle="Incorrect date Entered" error="Enter in Valid Date Format_x000a_ " promptTitle="Enter Valid Date" sqref="R5:R6" xr:uid="{620983DE-AC4E-40C5-B0EB-DF608B9C828C}">
      <formula1>IF(ISNUMBER(DATE(RIGHT(E5,4),MONTH(LEFT(MID(E5,4,3),2)&amp;"1"),LEFT(E5,2))),E5,9^9)</formula1>
    </dataValidation>
  </dataValidations>
  <hyperlinks>
    <hyperlink ref="E3" location="'Fraud Investigation Report'!G5" display="Home" xr:uid="{53197555-7054-4016-9BD6-178FAA2386FE}"/>
    <hyperlink ref="V3" location="'Fraud Investigation Report'!G5" display="Home" xr:uid="{546CA93A-0A7B-49DE-8ACF-ACCCBF2607BF}"/>
    <hyperlink ref="F3" location="'Loan Outstanding Report'!BG5" display="Loan O/s Report" xr:uid="{34EFF5CE-17C2-4315-97B2-02BF64818A6A}"/>
    <hyperlink ref="Z3" location="'Loan Outstanding Report'!BG5" display="Loan O/s Report" xr:uid="{ED3FEC60-BD50-4E78-AFE8-742ED5618F1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3970-C284-44B8-9936-0EB1C125B42D}">
  <dimension ref="A1"/>
  <sheetViews>
    <sheetView tabSelected="1" topLeftCell="A23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2025-12-10T05:46:16Z</dcterms:created>
  <dcterms:modified xsi:type="dcterms:W3CDTF">2025-12-10T05:55:33Z</dcterms:modified>
</cp:coreProperties>
</file>