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A53E5308-5C6E-4D2C-848B-FFA34DFF710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<sst xmlns="http://schemas.openxmlformats.org/spreadsheetml/2006/main" count="393" uniqueCount="304">
  <si>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</si>
  <si>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</si>
  <si>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</si>
  <si>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</si>
  <si>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</si>
  <si>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</si>
  <si>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</si>
  <si>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</si>
  <si>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</si>
  <si>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</si>
  <si>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</si>
  <si>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</si>
  <si>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</si>
  <si>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</si>
  <si>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</si>
  <si>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</si>
  <si>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</si>
  <si>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</si>
  <si>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</si>
  <si>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</si>
  <si>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</si>
  <si>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</si>
  <si>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</si>
  <si>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</si>
  <si>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</si>
  <si>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</si>
  <si>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</si>
  <si>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</si>
  <si>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</si>
  <si>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</si>
  <si>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</si>
  <si>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</si>
  <si>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</si>
  <si>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</si>
  <si>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</si>
  <si>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</si>
  <si>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</si>
  <si>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</si>
  <si>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</si>
  <si>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</si>
  <si>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</si>
  <si>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</si>
  <si>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</si>
  <si>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</si>
  <si>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</si>
  <si>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</si>
  <si>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</si>
  <si>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</si>
  <si>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</si>
  <si>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</si>
  <si>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</si>
  <si>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</si>
  <si>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</si>
  <si>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</si>
  <si>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</si>
  <si>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</si>
  <si>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</si>
  <si>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</si>
  <si>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</si>
  <si>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</si>
  <si>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</si>
  <si>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</si>
  <si>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</si>
  <si>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</si>
  <si>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</si>
  <si>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</si>
  <si>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</si>
  <si>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</si>
  <si>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</si>
  <si>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</si>
  <si>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</si>
  <si>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</si>
  <si>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</si>
  <si>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</si>
  <si>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</si>
  <si>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</si>
  <si>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</si>
  <si>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</si>
  <si>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</si>
  <si>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</si>
  <si>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</si>
  <si>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</si>
  <si>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</si>
  <si>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</si>
  <si>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</si>
  <si>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</si>
  <si>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</si>
  <si>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</si>
  <si>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</si>
  <si>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</si>
  <si>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</si>
  <si>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</si>
  <si>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</si>
  <si>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</si>
  <si>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</si>
  <si>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</si>
  <si>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</si>
  <si>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</si>
  <si>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</si>
  <si>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</si>
  <si>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</si>
  <si>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</si>
  <si>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</si>
  <si>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</si>
  <si>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</si>
  <si>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</si>
  <si>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</si>
  <si>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</si>
  <si>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</si>
  <si>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</si>
  <si>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</si>
  <si>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</si>
  <si>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</si>
  <si>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</si>
  <si>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</si>
  <si>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</si>
  <si>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</si>
  <si>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</si>
  <si>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</si>
  <si>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</si>
  <si>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</si>
  <si>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</si>
  <si>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</si>
  <si>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</si>
  <si>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</si>
  <si>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</si>
  <si>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</si>
  <si>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</si>
  <si>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</si>
  <si>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</si>
  <si>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</si>
  <si>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</si>
  <si>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</si>
  <si>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</si>
  <si>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</si>
  <si>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</si>
  <si>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</si>
  <si>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</si>
  <si>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</si>
  <si>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</si>
  <si>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</si>
  <si>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</si>
  <si>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</si>
  <si>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</si>
  <si>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</si>
  <si>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</si>
  <si>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</si>
  <si>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</si>
  <si>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</si>
  <si>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</si>
  <si>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</si>
  <si>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</si>
  <si>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</si>
  <si>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</si>
  <si>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</si>
  <si>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</si>
  <si>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</si>
  <si>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</si>
  <si>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</si>
  <si>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</si>
  <si>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</si>
  <si>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</si>
  <si>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</si>
  <si>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</si>
  <si>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</si>
  <si>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</si>
  <si>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</si>
  <si>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</si>
  <si>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</si>
  <si>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</si>
  <si>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</si>
  <si>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</si>
  <si>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</si>
  <si>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</si>
  <si>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</si>
  <si>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</si>
  <si>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</si>
  <si>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</si>
  <si>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</si>
  <si>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</si>
  <si>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</si>
  <si>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</si>
  <si>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</si>
  <si>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</si>
  <si>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</si>
  <si>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</si>
  <si>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</si>
  <si>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</si>
  <si>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</si>
  <si>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</si>
  <si>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</si>
  <si>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</si>
  <si>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</si>
  <si>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</si>
  <si>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</si>
  <si>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</si>
  <si>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</si>
  <si>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</si>
  <si>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</si>
  <si>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</si>
  <si>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</si>
  <si>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</si>
  <si>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</si>
  <si>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</si>
  <si>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</si>
  <si>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</si>
  <si>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</si>
  <si>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</si>
  <si>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</si>
  <si>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</si>
  <si>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</si>
  <si>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</si>
  <si>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</si>
  <si>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</si>
  <si>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</si>
  <si>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</si>
  <si>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</si>
  <si>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</si>
  <si>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</si>
  <si>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</si>
  <si>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</si>
  <si>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</si>
  <si>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</si>
  <si>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</si>
  <si>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</si>
  <si>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</si>
  <si>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</si>
  <si>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</si>
  <si>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</si>
  <si>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</si>
  <si>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</si>
  <si>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</si>
  <si>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</si>
  <si>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</si>
  <si>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</si>
  <si>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</si>
  <si>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</si>
  <si>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</si>
  <si>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</si>
  <si>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</si>
  <si>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</si>
  <si>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</si>
  <si>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</si>
  <si>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</si>
  <si>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</si>
  <si>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Thursday, October 30, 2025 5:30 PM</t>
  </si>
  <si>
    <t>To Date :30-Oct-2025</t>
  </si>
  <si>
    <t>North</t>
  </si>
  <si>
    <t>Bihar-2</t>
  </si>
  <si>
    <t>Patna</t>
  </si>
  <si>
    <t>Masaurhi</t>
  </si>
  <si>
    <t>BH3282</t>
  </si>
  <si>
    <t>Maner</t>
  </si>
  <si>
    <t>KULHARIA</t>
  </si>
  <si>
    <t>SF0095298</t>
  </si>
  <si>
    <t>Sunil Kumar</t>
  </si>
  <si>
    <t>KULHARIA C1</t>
  </si>
  <si>
    <t>anjali C1 G3</t>
  </si>
  <si>
    <t>Chetana Weekly</t>
  </si>
  <si>
    <t>SSF5692131</t>
  </si>
  <si>
    <t>Unnati weekly</t>
  </si>
  <si>
    <t>BC</t>
  </si>
  <si>
    <t>HINDU</t>
  </si>
  <si>
    <t>Animal Husbandry &amp; Poultry</t>
  </si>
  <si>
    <t>REETA DEVI</t>
  </si>
  <si>
    <t>9507432661</t>
  </si>
  <si>
    <t>01-Mar-2024</t>
  </si>
  <si>
    <t>1</t>
  </si>
  <si>
    <t>1.67 Yrs</t>
  </si>
  <si>
    <t>01 Mar 2024</t>
  </si>
  <si>
    <t>&lt;= 2 Years</t>
  </si>
  <si>
    <t>14-Mar-2024</t>
  </si>
  <si>
    <t>19-Sep-2025</t>
  </si>
  <si>
    <t>07-Sep-2024</t>
  </si>
  <si>
    <t>IL-1</t>
  </si>
  <si>
    <t>19-Sep-2024</t>
  </si>
  <si>
    <t>05-Oct-2025</t>
  </si>
  <si>
    <t>Open</t>
  </si>
  <si>
    <t>31-Mar-2025</t>
  </si>
  <si>
    <t>Diwakar Nandan Upadhaya/SF0077482</t>
  </si>
  <si>
    <t>Gautam Kumar</t>
  </si>
  <si>
    <t>SF0090739</t>
  </si>
  <si>
    <t>Loan Officer</t>
  </si>
  <si>
    <t>Dual Staff</t>
  </si>
  <si>
    <t>Available &amp; Updated</t>
  </si>
  <si>
    <t>G1</t>
  </si>
  <si>
    <t>G2</t>
  </si>
  <si>
    <t>Anil Kumar</t>
  </si>
  <si>
    <t>Uday Kumar</t>
  </si>
  <si>
    <t>SF0083066</t>
  </si>
  <si>
    <t>Branch Manager</t>
  </si>
  <si>
    <t>SF0053523</t>
  </si>
  <si>
    <t>No Action Taken</t>
  </si>
  <si>
    <t>CSS</t>
  </si>
  <si>
    <t>Raj Kumar/SF0054441</t>
  </si>
  <si>
    <t>Rajesh Kumar/SF0050524</t>
  </si>
  <si>
    <t>Vivek Singh/SF0090494</t>
  </si>
  <si>
    <t>Saket Nath Thakur/SF0062081</t>
  </si>
  <si>
    <t>Lo Gautam Kumar/SF0090739 Collected Emi  on dated- 17-11-2024 of Rs.2880 but posted only Rs.1440 in Fimo but not posted in fimo.</t>
  </si>
  <si>
    <t>Lo Gautam Kumar/SF0090739 Collected EMI on 17-11-2024 of Rs.2560 but Posted only Rs.1280 posted in fimo.</t>
  </si>
  <si>
    <t>Terminated</t>
  </si>
  <si>
    <t>Completed-Report Submitted</t>
  </si>
  <si>
    <t>Borrower complaint to CSS that She paid EMI amount but showing OD,After verification it is identify that staff Gautam Kumar/SF0090739 collected the Amount of Rs.5440 but only posted 2720 in Fimo.Total Fraud amount is Rs.2720.</t>
  </si>
  <si>
    <t>FN25-26-02726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</si>
</sst>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BH3282</v>
      </c>
      <c r="D5" s="63" t="str">
        <f>IF('Physical Cash at Safe'!D28="Yes", 'Physical Cash at Safe'!A4, 'Borrower Wise Details'!C5)</f>
        <v>Maner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45941</v>
      </c>
      <c r="H5" s="107" t="s">
        <v>293</v>
      </c>
      <c r="I5" s="61">
        <v>45960</v>
      </c>
      <c r="J5" s="74" t="str">
        <f>IF('Physical Cash at Safe'!D28="Yes",'Physical Cash at Safe'!E28,IF('Borrower Wise Details'!D5&lt;&gt;"",'Borrower Wise Details'!D5,""))</f>
        <v>FN25-26-02726</v>
      </c>
      <c r="K5" s="81">
        <v>1</v>
      </c>
      <c r="L5" s="82">
        <v>5440</v>
      </c>
      <c r="M5" s="82">
        <v>2720</v>
      </c>
      <c r="N5" s="82" t="s">
        <v>294</v>
      </c>
      <c r="O5" s="82" t="s">
        <v>295</v>
      </c>
      <c r="P5" s="82" t="s">
        <v>296</v>
      </c>
      <c r="Q5" s="82" t="s">
        <v>297</v>
      </c>
      <c r="R5" s="75" t="str">
        <f>IF('Physical Cash at Safe'!$D$28="Yes", 'Physical Cash at Safe'!$A$28, IF('Borrower Wise Details'!F5&lt;&gt;"", 'Borrower Wise Details'!F5, ""))</f>
        <v>Gautam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SF0090739</v>
      </c>
      <c r="U5" s="77" t="s">
        <v>300</v>
      </c>
      <c r="V5" s="61">
        <v>45833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301</v>
      </c>
      <c r="Z5" s="61">
        <v>45960</v>
      </c>
      <c r="AA5" s="61">
        <v>45960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2720</v>
      </c>
      <c r="AE5" s="126">
        <f>IF(AND(AC5="", AD5=""), "", IF(AD5="", AC5, AC5 - IF(ISNUMBER(AD5), AD5, 0)))</f>
        <v>2720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45961</v>
      </c>
      <c r="AH5" s="70" t="s">
        <v>302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BH3282</v>
      </c>
      <c r="C5" s="50" t="str">
        <f>IF('Fraud Investigation Report'!D5="", "", 'Fraud Investigation Report'!D5)</f>
        <v>Maner</v>
      </c>
      <c r="D5" s="68" t="str">
        <f>IF(OR('Fraud Investigation Report'!R5="", 'Fraud Investigation Report'!R5=0), "", 'Fraud Investigation Report'!R5)</f>
        <v>Gautam Kumar</v>
      </c>
      <c r="E5" s="68" t="str">
        <f>IF(OR('Fraud Investigation Report'!T5="", 'Fraud Investigation Report'!T5=0), "", 'Fraud Investigation Report'!T5)</f>
        <v>SF0090739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5440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5440</v>
      </c>
      <c r="O5" s="69">
        <f>IF('Fraud Investigation Report'!AD5="", "", 'Fraud Investigation Report'!AD5)</f>
        <v>2720</v>
      </c>
      <c r="P5" s="126">
        <f>IF(AND(N5="", O5=""), "", IF(O5="", N5, N5 - IF(ISNUMBER(O5), O5, 0)))</f>
        <v>2720</v>
      </c>
      <c r="Q5" s="49"/>
      <c r="R5" s="84" t="s">
        <v>292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5" sqref="C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45960</v>
      </c>
      <c r="C6" s="18">
        <v>45959</v>
      </c>
      <c r="D6" s="18">
        <v>45960</v>
      </c>
      <c r="E6" s="19">
        <v>0.29166666666666669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35</v>
      </c>
      <c r="C11" s="23">
        <f>B11*A11</f>
        <v>17500</v>
      </c>
      <c r="D11" s="25">
        <v>35</v>
      </c>
      <c r="E11" s="23">
        <f t="shared" ref="E11:E17" si="0">D11*A11</f>
        <v>17500</v>
      </c>
    </row>
    <row r="12" spans="1:5" ht="14.4" x14ac:dyDescent="0.3">
      <c r="A12" s="24">
        <v>200</v>
      </c>
      <c r="B12" s="25">
        <v>30</v>
      </c>
      <c r="C12" s="23">
        <f>B12*A12</f>
        <v>6000</v>
      </c>
      <c r="D12" s="25">
        <v>30</v>
      </c>
      <c r="E12" s="23">
        <f t="shared" si="0"/>
        <v>6000</v>
      </c>
    </row>
    <row r="13" spans="1:5" ht="14.4" x14ac:dyDescent="0.3">
      <c r="A13" s="24">
        <v>100</v>
      </c>
      <c r="B13" s="25">
        <v>10</v>
      </c>
      <c r="C13" s="23">
        <f t="shared" ref="C13:C17" si="1">B13*A13</f>
        <v>1000</v>
      </c>
      <c r="D13" s="25">
        <v>10</v>
      </c>
      <c r="E13" s="23">
        <f t="shared" si="0"/>
        <v>1000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184</v>
      </c>
      <c r="C18" s="23">
        <f>B18</f>
        <v>184</v>
      </c>
      <c r="D18" s="27">
        <v>184</v>
      </c>
      <c r="E18" s="28">
        <f>D18</f>
        <v>184</v>
      </c>
    </row>
    <row r="19" spans="1:5" ht="14.4" x14ac:dyDescent="0.3">
      <c r="A19" s="29"/>
      <c r="B19" s="30" t="s">
        <v>76</v>
      </c>
      <c r="C19" s="31">
        <f>SUM(C10:C18)</f>
        <v>24684</v>
      </c>
      <c r="D19" s="30" t="s">
        <v>76</v>
      </c>
      <c r="E19" s="31">
        <f>SUM(E10:E18)</f>
        <v>24684</v>
      </c>
    </row>
    <row r="20" spans="1:5" ht="30" customHeight="1" x14ac:dyDescent="0.3">
      <c r="A20" s="143" t="s">
        <v>97</v>
      </c>
      <c r="B20" s="144"/>
      <c r="C20" s="32">
        <v>24684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217</v>
      </c>
      <c r="B32" s="38" t="s">
        <v>283</v>
      </c>
      <c r="C32" s="37" t="s">
        <v>82</v>
      </c>
      <c r="D32" s="153" t="s">
        <v>284</v>
      </c>
      <c r="E32" s="154"/>
    </row>
    <row r="33" spans="1:5" ht="18" customHeight="1" x14ac:dyDescent="0.3">
      <c r="A33" s="37" t="s">
        <v>83</v>
      </c>
      <c r="B33" s="106" t="s">
        <v>285</v>
      </c>
      <c r="C33" s="39" t="s">
        <v>84</v>
      </c>
      <c r="D33" s="147" t="s">
        <v>286</v>
      </c>
      <c r="E33" s="148"/>
    </row>
    <row r="34" spans="1:5" ht="27.6" x14ac:dyDescent="0.3">
      <c r="A34" s="39" t="s">
        <v>218</v>
      </c>
      <c r="B34" s="38" t="s">
        <v>287</v>
      </c>
      <c r="C34" s="39" t="s">
        <v>219</v>
      </c>
      <c r="D34" s="149" t="s">
        <v>288</v>
      </c>
      <c r="E34" s="150"/>
    </row>
    <row r="35" spans="1:5" ht="27.6" x14ac:dyDescent="0.3">
      <c r="A35" s="39" t="s">
        <v>220</v>
      </c>
      <c r="B35" s="38" t="s">
        <v>291</v>
      </c>
      <c r="C35" s="39" t="s">
        <v>222</v>
      </c>
      <c r="D35" s="149" t="s">
        <v>289</v>
      </c>
      <c r="E35" s="150"/>
    </row>
    <row r="36" spans="1:5" ht="25.5" customHeight="1" x14ac:dyDescent="0.3">
      <c r="A36" s="39" t="s">
        <v>221</v>
      </c>
      <c r="B36" s="38" t="s">
        <v>290</v>
      </c>
      <c r="C36" s="39" t="s">
        <v>223</v>
      </c>
      <c r="D36" s="151" t="s">
        <v>282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BH3282</v>
      </c>
      <c r="C5" s="119" t="str">
        <f>IF('Loan Outstanding Report'!$H$5="", "", 'Loan Outstanding Report'!$H$5)</f>
        <v>Maner</v>
      </c>
      <c r="D5" s="41" t="s">
        <v>303</v>
      </c>
      <c r="E5" s="65">
        <v>45960</v>
      </c>
      <c r="F5" s="38" t="s">
        <v>280</v>
      </c>
      <c r="G5" s="49" t="s">
        <v>281</v>
      </c>
      <c r="H5" s="49" t="s">
        <v>282</v>
      </c>
      <c r="I5" s="120" t="s">
        <v>256</v>
      </c>
      <c r="J5" s="120" t="s">
        <v>259</v>
      </c>
      <c r="K5" s="120" t="s">
        <v>264</v>
      </c>
      <c r="L5" s="11">
        <v>355554636</v>
      </c>
      <c r="M5" s="65" t="s">
        <v>266</v>
      </c>
      <c r="N5" s="124">
        <v>45000</v>
      </c>
      <c r="O5" s="124">
        <v>720</v>
      </c>
      <c r="P5" s="121" t="s">
        <v>139</v>
      </c>
      <c r="Q5" s="80">
        <v>45613</v>
      </c>
      <c r="R5" s="124">
        <v>2880</v>
      </c>
      <c r="S5" s="124">
        <v>1440</v>
      </c>
      <c r="T5" s="124">
        <v>0</v>
      </c>
      <c r="U5" s="125">
        <f t="shared" ref="U5" si="0">IF(AND(ISBLANK(R5),ISBLANK(S5),ISBLANK(T5)),"",R5-(S5+T5))</f>
        <v>1440</v>
      </c>
      <c r="V5" s="117" t="s">
        <v>202</v>
      </c>
      <c r="W5" s="122" t="s">
        <v>298</v>
      </c>
    </row>
    <row r="6" spans="1:23" ht="25.05" customHeight="1" x14ac:dyDescent="0.3">
      <c r="A6" s="64">
        <v>2</v>
      </c>
      <c r="B6" s="60" t="str">
        <f>IF(J6&lt;&gt;"", $B$5, "")</f>
        <v>BH3282</v>
      </c>
      <c r="C6" s="119" t="str">
        <f>IF(J6&lt;&gt;"", $C$5, "")</f>
        <v>Maner</v>
      </c>
      <c r="D6" s="41" t="str">
        <f>IF(J6&lt;&gt;"", $D$5, "")</f>
        <v>FN25-26-02726</v>
      </c>
      <c r="E6" s="65">
        <v>45960</v>
      </c>
      <c r="F6" s="38" t="str">
        <f>IF(J6&lt;&gt;"", $F$5, "")</f>
        <v>Gautam Kumar</v>
      </c>
      <c r="G6" s="49" t="str">
        <f>IF(J6&lt;&gt;"", $G$5, "")</f>
        <v>SF0090739</v>
      </c>
      <c r="H6" s="49" t="str">
        <f>IF(J6&lt;&gt;"", $H$5, "")</f>
        <v>Loan Officer</v>
      </c>
      <c r="I6" s="120" t="s">
        <v>256</v>
      </c>
      <c r="J6" s="120" t="s">
        <v>259</v>
      </c>
      <c r="K6" s="120" t="s">
        <v>264</v>
      </c>
      <c r="L6" s="11">
        <v>358169237</v>
      </c>
      <c r="M6" s="65" t="s">
        <v>273</v>
      </c>
      <c r="N6" s="124">
        <v>40000</v>
      </c>
      <c r="O6" s="124">
        <v>640</v>
      </c>
      <c r="P6" s="121" t="s">
        <v>139</v>
      </c>
      <c r="Q6" s="80">
        <v>45613</v>
      </c>
      <c r="R6" s="124">
        <v>2560</v>
      </c>
      <c r="S6" s="124">
        <v>1280</v>
      </c>
      <c r="T6" s="124">
        <v>0</v>
      </c>
      <c r="U6" s="125">
        <f t="shared" ref="U6:U69" si="1">IF(AND(ISBLANK(R6),ISBLANK(S6),ISBLANK(T6)),"",R6-(S6+T6))</f>
        <v>1280</v>
      </c>
      <c r="V6" s="117" t="s">
        <v>202</v>
      </c>
      <c r="W6" s="122" t="s">
        <v>299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P1" zoomScaleNormal="100" workbookViewId="0">
      <selection activeCell="BP5" sqref="BP5:BP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192488</v>
      </c>
      <c r="J5" s="38" t="s">
        <v>253</v>
      </c>
      <c r="K5" s="84">
        <v>192488</v>
      </c>
      <c r="L5" s="84" t="s">
        <v>254</v>
      </c>
      <c r="M5" s="38" t="s">
        <v>255</v>
      </c>
      <c r="N5" s="84">
        <v>424837</v>
      </c>
      <c r="O5" s="84" t="s">
        <v>256</v>
      </c>
      <c r="P5" s="84">
        <v>783568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355554636</v>
      </c>
      <c r="Z5" s="38" t="s">
        <v>264</v>
      </c>
      <c r="AA5" s="108" t="s">
        <v>266</v>
      </c>
      <c r="AB5" s="84">
        <v>45000</v>
      </c>
      <c r="AC5" s="108"/>
      <c r="AD5" s="84">
        <v>75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720</v>
      </c>
      <c r="AK5" s="84">
        <v>720</v>
      </c>
      <c r="AL5" s="108" t="s">
        <v>272</v>
      </c>
      <c r="AM5" s="84">
        <v>41567.49</v>
      </c>
      <c r="AN5" s="112">
        <v>8832.51</v>
      </c>
      <c r="AO5" s="112">
        <v>50400</v>
      </c>
      <c r="AP5" s="112">
        <v>3432.51</v>
      </c>
      <c r="AQ5" s="112">
        <v>48.49</v>
      </c>
      <c r="AR5" s="112">
        <v>3481</v>
      </c>
      <c r="AS5" s="112">
        <v>3432.51</v>
      </c>
      <c r="AT5" s="112">
        <v>48.49</v>
      </c>
      <c r="AU5" s="112">
        <v>3481</v>
      </c>
      <c r="AV5" s="84">
        <v>86</v>
      </c>
      <c r="AW5" s="84"/>
      <c r="AX5" s="84"/>
      <c r="AY5" s="108"/>
      <c r="AZ5" s="84"/>
      <c r="BA5" s="84"/>
      <c r="BB5" s="84" t="s">
        <v>277</v>
      </c>
      <c r="BC5" s="84"/>
      <c r="BD5" s="108"/>
      <c r="BE5" s="84">
        <v>0</v>
      </c>
      <c r="BF5" s="38" t="s">
        <v>259</v>
      </c>
      <c r="BG5" s="84" t="s">
        <v>265</v>
      </c>
      <c r="BH5" s="114" t="s">
        <v>279</v>
      </c>
      <c r="BI5" s="38" t="s">
        <v>110</v>
      </c>
      <c r="BJ5" s="85">
        <v>45960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2880</v>
      </c>
      <c r="BQ5" s="117" t="s">
        <v>202</v>
      </c>
      <c r="BR5" s="118" t="s">
        <v>298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192488</v>
      </c>
      <c r="J6" s="38" t="s">
        <v>253</v>
      </c>
      <c r="K6" s="84">
        <v>192488</v>
      </c>
      <c r="L6" s="84" t="s">
        <v>254</v>
      </c>
      <c r="M6" s="38" t="s">
        <v>255</v>
      </c>
      <c r="N6" s="84">
        <v>424837</v>
      </c>
      <c r="O6" s="84" t="s">
        <v>256</v>
      </c>
      <c r="P6" s="84">
        <v>783568</v>
      </c>
      <c r="Q6" s="38" t="s">
        <v>257</v>
      </c>
      <c r="R6" s="38" t="s">
        <v>260</v>
      </c>
      <c r="S6" s="84" t="s">
        <v>259</v>
      </c>
      <c r="T6" s="84" t="s">
        <v>259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358169237</v>
      </c>
      <c r="Z6" s="38" t="s">
        <v>264</v>
      </c>
      <c r="AA6" s="108" t="s">
        <v>273</v>
      </c>
      <c r="AB6" s="84">
        <v>40000</v>
      </c>
      <c r="AC6" s="108"/>
      <c r="AD6" s="84">
        <v>75</v>
      </c>
      <c r="AE6" s="84" t="s">
        <v>274</v>
      </c>
      <c r="AF6" s="84" t="s">
        <v>268</v>
      </c>
      <c r="AG6" s="108" t="s">
        <v>269</v>
      </c>
      <c r="AH6" s="84" t="s">
        <v>270</v>
      </c>
      <c r="AI6" s="108" t="s">
        <v>275</v>
      </c>
      <c r="AJ6" s="84">
        <v>640</v>
      </c>
      <c r="AK6" s="84">
        <v>640</v>
      </c>
      <c r="AL6" s="108" t="s">
        <v>276</v>
      </c>
      <c r="AM6" s="84">
        <v>28038.59</v>
      </c>
      <c r="AN6" s="112">
        <v>7161.41</v>
      </c>
      <c r="AO6" s="112">
        <v>35200</v>
      </c>
      <c r="AP6" s="112">
        <v>11961.41</v>
      </c>
      <c r="AQ6" s="112">
        <v>594.59</v>
      </c>
      <c r="AR6" s="112">
        <v>12556</v>
      </c>
      <c r="AS6" s="112">
        <v>1757.98</v>
      </c>
      <c r="AT6" s="112">
        <v>162.02000000000001</v>
      </c>
      <c r="AU6" s="112">
        <v>1920</v>
      </c>
      <c r="AV6" s="84">
        <v>58</v>
      </c>
      <c r="AW6" s="84"/>
      <c r="AX6" s="84"/>
      <c r="AY6" s="108"/>
      <c r="AZ6" s="84"/>
      <c r="BA6" s="84"/>
      <c r="BB6" s="84" t="s">
        <v>277</v>
      </c>
      <c r="BC6" s="84"/>
      <c r="BD6" s="108" t="s">
        <v>278</v>
      </c>
      <c r="BE6" s="84">
        <v>40000</v>
      </c>
      <c r="BF6" s="38" t="s">
        <v>259</v>
      </c>
      <c r="BG6" s="84" t="s">
        <v>265</v>
      </c>
      <c r="BH6" s="114" t="s">
        <v>279</v>
      </c>
      <c r="BI6" s="38" t="s">
        <v>110</v>
      </c>
      <c r="BJ6" s="85">
        <v>45960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2560</v>
      </c>
      <c r="BQ6" s="117" t="s">
        <v>202</v>
      </c>
      <c r="BR6" s="118" t="s">
        <v>299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2025-10-31T05:37:44Z</dcterms:modified>
</cp:coreProperties>
</file>