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Final Report Submitted\Yet to Release\Jaynal Hossain Mondal (FN25-26-02782)\"/>
    </mc:Choice>
  </mc:AlternateContent>
  <xr:revisionPtr revIDLastSave="0" documentId="13_ncr:1_{A5F09F57-C788-4925-820A-9082FC1B7FC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20" yWindow="20" windowWidth="19180" windowHeight="100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9" i="20" l="1"/>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<sst xmlns="http://schemas.openxmlformats.org/spreadsheetml/2006/main" count="491" uniqueCount="303">
  <si>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</si>
  <si>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</si>
  <si>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</si>
  <si>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</si>
  <si>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</si>
  <si>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</si>
  <si>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</si>
  <si>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</si>
  <si>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</si>
  <si>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</si>
  <si>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</si>
  <si>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</si>
  <si>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</si>
  <si>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</si>
  <si>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</si>
  <si>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</si>
  <si>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</si>
  <si>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</si>
  <si>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</si>
  <si>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</si>
  <si>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</si>
  <si>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</si>
  <si>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</si>
  <si>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</si>
  <si>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</si>
  <si>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</si>
  <si>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</si>
  <si>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</si>
  <si>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</si>
  <si>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</si>
  <si>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</si>
  <si>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</si>
  <si>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</si>
  <si>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</si>
  <si>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</si>
  <si>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</si>
  <si>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</si>
  <si>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</si>
  <si>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</si>
  <si>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</si>
  <si>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</si>
  <si>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</si>
  <si>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</si>
  <si>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</si>
  <si>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</si>
  <si>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</si>
  <si>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</si>
  <si>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</si>
  <si>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</si>
  <si>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</si>
  <si>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</si>
  <si>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</si>
  <si>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</si>
  <si>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</si>
  <si>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</si>
  <si>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</si>
  <si>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</si>
  <si>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</si>
  <si>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</si>
  <si>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</si>
  <si>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</si>
  <si>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</si>
  <si>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</si>
  <si>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</si>
  <si>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</si>
  <si>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</si>
  <si>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</si>
  <si>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</si>
  <si>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</si>
  <si>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</si>
  <si>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</si>
  <si>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</si>
  <si>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</si>
  <si>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</si>
  <si>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</si>
  <si>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</si>
  <si>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</si>
  <si>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</si>
  <si>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</si>
  <si>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</si>
  <si>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</si>
  <si>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</si>
  <si>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</si>
  <si>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</si>
  <si>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</si>
  <si>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</si>
  <si>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</si>
  <si>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</si>
  <si>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</si>
  <si>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</si>
  <si>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</si>
  <si>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</si>
  <si>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</si>
  <si>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</si>
  <si>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</si>
  <si>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</si>
  <si>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</si>
  <si>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</si>
  <si>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</si>
  <si>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</si>
  <si>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</si>
  <si>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</si>
  <si>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</si>
  <si>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</si>
  <si>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</si>
  <si>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</si>
  <si>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</si>
  <si>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</si>
  <si>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</si>
  <si>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</si>
  <si>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</si>
  <si>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</si>
  <si>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</si>
  <si>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</si>
  <si>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</si>
  <si>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</si>
  <si>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</si>
  <si>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</si>
  <si>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</si>
  <si>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</si>
  <si>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</si>
  <si>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</si>
  <si>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</si>
  <si>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</si>
  <si>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</si>
  <si>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</si>
  <si>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</si>
  <si>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</si>
  <si>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</si>
  <si>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</si>
  <si>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</si>
  <si>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</si>
  <si>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</si>
  <si>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</si>
  <si>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</si>
  <si>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</si>
  <si>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</si>
  <si>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</si>
  <si>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</si>
  <si>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</si>
  <si>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</si>
  <si>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</si>
  <si>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</si>
  <si>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</si>
  <si>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</si>
  <si>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</si>
  <si>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</si>
  <si>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</si>
  <si>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</si>
  <si>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</si>
  <si>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</si>
  <si>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</si>
  <si>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</si>
  <si>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</si>
  <si>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</si>
  <si>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</si>
  <si>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</si>
  <si>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</si>
  <si>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</si>
  <si>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</si>
  <si>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</si>
  <si>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</si>
  <si>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</si>
  <si>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</si>
  <si>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</si>
  <si>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</si>
  <si>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</si>
  <si>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</si>
  <si>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</si>
  <si>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</si>
  <si>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</si>
  <si>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</si>
  <si>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</si>
  <si>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</si>
  <si>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</si>
  <si>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</si>
  <si>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</si>
  <si>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</si>
  <si>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</si>
  <si>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</si>
  <si>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</si>
  <si>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</si>
  <si>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</si>
  <si>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</si>
  <si>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</si>
  <si>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</si>
  <si>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</si>
  <si>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</si>
  <si>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</si>
  <si>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</si>
  <si>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</si>
  <si>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</si>
  <si>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</si>
  <si>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</si>
  <si>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</si>
  <si>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</si>
  <si>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</si>
  <si>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</si>
  <si>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</si>
  <si>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</si>
  <si>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</si>
  <si>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</si>
  <si>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</si>
  <si>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</si>
  <si>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</si>
  <si>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</si>
  <si>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</si>
  <si>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</si>
  <si>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</si>
  <si>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</si>
  <si>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</si>
  <si>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</si>
  <si>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</si>
  <si>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</si>
  <si>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</si>
  <si>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</si>
  <si>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</si>
  <si>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</si>
  <si>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</si>
  <si>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</si>
  <si>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</si>
  <si>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</si>
  <si>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</si>
  <si>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</si>
  <si>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</si>
  <si>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</si>
  <si>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</si>
  <si>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</si>
  <si>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</si>
  <si>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</si>
  <si>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</si>
  <si>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</si>
  <si>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</si>
  <si>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</si>
  <si>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</si>
  <si>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</si>
  <si>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</si>
  <si>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</si>
  <si>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</si>
  <si>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</si>
  <si>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</si>
  <si>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</si>
  <si>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</si>
  <si>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</si>
  <si>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</si>
  <si>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</si>
  <si>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</si>
  <si>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</si>
  <si>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</si>
  <si>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West Bengal</t>
  </si>
  <si>
    <t>Kamakhyaguri</t>
  </si>
  <si>
    <t>WB3906</t>
  </si>
  <si>
    <t>Banarhat</t>
  </si>
  <si>
    <t>PHE Line</t>
  </si>
  <si>
    <t>SF0096960</t>
  </si>
  <si>
    <t>Uttam Mahato</t>
  </si>
  <si>
    <t>PHE Line C2</t>
  </si>
  <si>
    <t>PHE Line C2 G4</t>
  </si>
  <si>
    <t>Chetana Weekly</t>
  </si>
  <si>
    <t>SSF6456606</t>
  </si>
  <si>
    <t>GENERAL</t>
  </si>
  <si>
    <t>HINDU</t>
  </si>
  <si>
    <t>Agriculture &amp; Farming</t>
  </si>
  <si>
    <t>SUMITRA DARJEE</t>
  </si>
  <si>
    <t>02-Sep-2024</t>
  </si>
  <si>
    <t>TUE</t>
  </si>
  <si>
    <t>GL-1</t>
  </si>
  <si>
    <t>1.04 Yrs</t>
  </si>
  <si>
    <t>02 Sep 2024</t>
  </si>
  <si>
    <t>&lt;= 2 Years</t>
  </si>
  <si>
    <t>10-Sep-2024</t>
  </si>
  <si>
    <t>06-Aug-2025</t>
  </si>
  <si>
    <t>Open</t>
  </si>
  <si>
    <t>Sanjoy Sarkar/SF0042293</t>
  </si>
  <si>
    <t>FN25-26-02782</t>
  </si>
  <si>
    <t>Jaynal Hossain Mondal</t>
  </si>
  <si>
    <t>SF0081063</t>
  </si>
  <si>
    <t>Loan Officer</t>
  </si>
  <si>
    <t>358046337</t>
  </si>
  <si>
    <t>CSS</t>
  </si>
  <si>
    <t>Shubhajit Thakur/SF0076745</t>
  </si>
  <si>
    <t>SK Ismail/SF0095172</t>
  </si>
  <si>
    <t>Dipankar Ghosh/SF0072681</t>
  </si>
  <si>
    <t>Rohan Mukherjee/SF0074701</t>
  </si>
  <si>
    <t>Completed-Report Submitted</t>
  </si>
  <si>
    <t>As per loan card, borrower had paid EWI rs. 500 to Jaynal Hossain Mondal/SF0081063 on 15-April-25 but he did posted in fimo. Branch team collect the amount of Rs. 6,500/- from alleged staff and accounted in FIMO on 23-Oct-2025.</t>
  </si>
  <si>
    <t>As per loan card, borrower  had paid EWI rs. 500 to Jaynal Hossain Mondal/SF0081063 on 22-April-25 but he did posted in fimo. Branch team collect the amount of Rs. 6,500/- from alleged staff and accounted in FIMO on 23-Oct-2025.</t>
  </si>
  <si>
    <t>As per loan card, borrower had paid EWI rs. 500 to Jaynal Hossain Mondal/SF0081063 on 29-April-25 but he did posted in fimo. Branch team collect the amount of Rs. 6,500/- from alleged staff and accounted in FIMO on 23-Oct-2025.</t>
  </si>
  <si>
    <t>As per loan card, borrower had paid EWI rs. 500 to Jaynal Hossain Mondal/SF0081063 on 06-May-25 but he did posted in fimo. Branch team collect the amount of Rs. 6,500/- from alleged staff and accounted in FIMO on 23-Oct-2025.</t>
  </si>
  <si>
    <t>As per loan card, borrower had paid EWI rs. 500 to Jaynal Hossain Mondal/SF0081063 on 27-May-25 but he did posted in fimo. Branch team collect the amount of Rs. 6,500/- from alleged staff and accounted in FIMO on 23-Oct-2025.</t>
  </si>
  <si>
    <t>As per loan card, borrower had paid EWI rs. 500 to Jaynal Hossain Mondal/SF0081063 on 08-07-25 but he did posted in fimo. Branch team collect the amount of Rs. 6,500/- from alleged staff and accounted in FIMO on 23-Oct-2025.</t>
  </si>
  <si>
    <t>As per loan card, borrower paid EWI Rs. 500 to Jaynal Hossain Mondal/SF0081063 on 29-07-25 but he did posted in fimo. Branch team collect the amount of Rs. 6,500/- from alleged staff and accounted in FIMO on 23-Oct-2025.</t>
  </si>
  <si>
    <t>As per loan card, borrower  had paid EWI rs. 500 to Jaynal Hossain Mondal/SF0081063 on 12-08-25 but he did posted in fimo. Branch team collect the amount of Rs. 6,500/- from alleged staff and accounted in FIMO on 23-Oct-2025.</t>
  </si>
  <si>
    <t>As per loan card, borrower  had paid EWI rs. 500 to Jaynal Hossain Mondal/SF0081063 on 19-08-25 but he did posted in fimo. Branch team collect the amount of Rs. 6,500/- from alleged staff and accounted in FIMO on 23-Oct-2025.</t>
  </si>
  <si>
    <t>As per loan card, borrower  had paid EWI rs. 500 to Jaynal Hossain Mondal/SF0081063 on 26-08-25 but he did posted in fimo. Branch team collect the amount of Rs. 6,500/- from alleged staff and accounted in FIMO on 23-Oct-2025.</t>
  </si>
  <si>
    <t>As per loan card, borrower e had paid EWI rs. 500 to Jaynal Hossain Mondal/SF0081063 on 02-Sep-25 but he did posted in fimo. Branch team collect the amount of Rs. 6,500/- from alleged staff and accounted in FIMO on 23-Oct-2025.</t>
  </si>
  <si>
    <t>As per loan card, borrower  had paid EWI rs. 500 to Jaynal Hossain Mondal/SF0081063 on 09-09-25 but he did posted in fimo. Branch team collect the amount of Rs. 6,500/- from alleged staff and accounted in FIMO on 23-Oct-2025.</t>
  </si>
  <si>
    <t>As per loan card, borrower  had paid EWI rs. 500 to Jaynal Hossain Mondal/SF0081063 on 16-Sep-25 but he did posted in fimo. Branch team collect the amount of Rs. 6,500/- from alleged staff and accounted in FIMO on 23-Oct-2025.</t>
  </si>
  <si>
    <t>As per loan card, borrower  had paid EWI rs. 500 to Jaynal Hossain Mondal/SF0081063 on 15-Oct-25 but he did posted in fimo. Branch team collect the amount of Rs. 500/- from alleged staff and accounted in FIMO with regular EWI on 28-Oct-2025.
Rs. 6,500 has been recovered and posted by the branch on 23-Oct-2025, and rest of the amount of Rs. 500 posted on 28-Oct-2025.</t>
  </si>
  <si>
    <t>As per borrower statement, she had paid her EWI Rs. 500 to Jaynal Hossain Mondal/SF0081063 on weekly basis :- 15-April-25 Rs. 500, 22-April-25 Rs.500, 29-April-25 Rs.500, 06-May-25 Rs.500,  27-May-25 Rs. 500, 08-Jul-25 Rs. 500, 29-Jul-25 Rs.500, 12-Aug-25 Rs. 500, 19-Aug-25 Rs.500, 26-Aug-25 Rs. 500, 02-Sep-25 Rs. 500, 09-Sep-25 Rs.500, 16-Sep-25 Rs. 500, 07-Oct-25 Rs.500/-.
Rs. 6,500 has been recovered and posted by the branch on October 23, 2025, and rest of the amount of Rs. 500 posted on 28-Oct-2025 with the regular EWI.
Note :- As per bm confirmation , all transaction were done by jalnal mondal/ SF0081063 and he intentionally mentioned the signatures of two other LO'S on the loan card.</t>
  </si>
  <si>
    <t>No Action Taken</t>
  </si>
  <si>
    <t>During the investigation, a total of Rs. 7,000/- worth of fraudulent transactions were noticed and out of this, Rs. 6,500 was recovered and posted by the branch on October 23, 2025 and the remaining Rs. 500 was posted on regular EWI on October 28, 2025.</t>
  </si>
  <si>
    <t>Suspended-Not Working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</si>
</sst>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WB3906</v>
      </c>
      <c r="D5" s="63" t="str">
        <f>IF('Physical Cash at Safe'!D28="Yes", 'Physical Cash at Safe'!B4, 'Borrower Wise Details'!C5)</f>
        <v>Banarhat</v>
      </c>
      <c r="E5" s="63" t="str">
        <f>IF(D5="", "", IF(ISBLANK('Loan Outstanding Report'!C5), IF('Physical Cash at Safe'!D28="Yes", 'Physical Cash at Safe'!A6, ""), 'Loan Outstanding Report'!C5))</f>
        <v>West Bengal</v>
      </c>
      <c r="F5" s="63" t="str">
        <f>IF(D5="", "", IF(ISBLANK('Loan Outstanding Report'!D5), IF('Physical Cash at Safe'!D28="Yes", 'Physical Cash at Safe'!E4, ""), 'Loan Outstanding Report'!D5))</f>
        <v>West Bengal</v>
      </c>
      <c r="G5" s="61">
        <v>45953</v>
      </c>
      <c r="H5" s="107" t="s">
        <v>279</v>
      </c>
      <c r="I5" s="61">
        <v>45965</v>
      </c>
      <c r="J5" s="74" t="str">
        <f>IF('Physical Cash at Safe'!D28="Yes",'Physical Cash at Safe'!E28,IF('Borrower Wise Details'!D5&lt;&gt;"",'Borrower Wise Details'!D5,""))</f>
        <v>FN25-26-02782</v>
      </c>
      <c r="K5" s="81">
        <v>1</v>
      </c>
      <c r="L5" s="82">
        <v>7000</v>
      </c>
      <c r="M5" s="82">
        <v>7000</v>
      </c>
      <c r="N5" s="82" t="s">
        <v>280</v>
      </c>
      <c r="O5" s="82" t="s">
        <v>281</v>
      </c>
      <c r="P5" s="82" t="s">
        <v>282</v>
      </c>
      <c r="Q5" s="82" t="s">
        <v>283</v>
      </c>
      <c r="R5" s="75" t="str">
        <f>IF('Physical Cash at Safe'!$D$28="Yes", 'Physical Cash at Safe'!$A$28, IF('Borrower Wise Details'!F5&lt;&gt;"", 'Borrower Wise Details'!F5, ""))</f>
        <v>Jaynal Hossain Mondal</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SF0081063</v>
      </c>
      <c r="U5" s="77" t="s">
        <v>302</v>
      </c>
      <c r="V5" s="61">
        <v>45968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284</v>
      </c>
      <c r="Z5" s="61">
        <v>45967</v>
      </c>
      <c r="AA5" s="61">
        <v>45967</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7000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45968</v>
      </c>
      <c r="AH5" s="70" t="s">
        <v>301</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5" sqref="C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WB3906</v>
      </c>
      <c r="C5" s="50" t="str">
        <f>IF('Fraud Investigation Report'!D5="", "", 'Fraud Investigation Report'!D5)</f>
        <v>Banarhat</v>
      </c>
      <c r="D5" s="68" t="str">
        <f>IF(OR('Fraud Investigation Report'!R5="", 'Fraud Investigation Report'!R5=0), "", 'Fraud Investigation Report'!R5)</f>
        <v>Jaynal Hossain Mondal</v>
      </c>
      <c r="E5" s="68" t="str">
        <f>IF(OR('Fraud Investigation Report'!T5="", 'Fraud Investigation Report'!T5=0), "", 'Fraud Investigation Report'!T5)</f>
        <v>SF0081063</v>
      </c>
      <c r="F5" s="68" t="str">
        <f>IF(OR('Fraud Investigation Report'!S5="", 'Fraud Investigation Report'!S5=0), "", 'Fraud Investigation Report'!S5)</f>
        <v>Loan Officer</v>
      </c>
      <c r="G5" s="50" t="str">
        <f>IF('Fraud Investigation Report'!J5="", "", 'Fraud Investigation Report'!J5)</f>
        <v>FN25-26-02782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7000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7000</v>
      </c>
      <c r="O5" s="69">
        <f>IF('Fraud Investigation Report'!AD5="", "", 'Fraud Investigation Report'!AD5)</f>
        <v>7000</v>
      </c>
      <c r="P5" s="126">
        <f>IF(AND(N5="", O5=""), "", IF(O5="", N5, N5 - IF(ISNUMBER(O5), O5, 0)))</f>
        <v>0</v>
      </c>
      <c r="Q5" s="49"/>
      <c r="R5" s="84" t="s">
        <v>300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15" sqref="D15"/>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1" t="s">
        <v>97</v>
      </c>
      <c r="B20" s="162"/>
      <c r="C20" s="32"/>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216</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40" t="s">
        <v>219</v>
      </c>
      <c r="E29" s="141"/>
    </row>
    <row r="30" spans="1:5" ht="40" customHeight="1" x14ac:dyDescent="0.35">
      <c r="A30" s="128"/>
      <c r="B30" s="128"/>
      <c r="C30" s="129" t="str">
        <f>IF(AND(A30="",B30=""),"",A30-B30)</f>
        <v/>
      </c>
      <c r="D30" s="143"/>
      <c r="E30" s="144"/>
    </row>
    <row r="31" spans="1:5" ht="15" customHeight="1" x14ac:dyDescent="0.35">
      <c r="A31" s="145"/>
      <c r="B31" s="146"/>
      <c r="C31" s="146"/>
      <c r="D31" s="146"/>
      <c r="E31" s="147"/>
    </row>
    <row r="32" spans="1:5" ht="24.75" customHeight="1" x14ac:dyDescent="0.35">
      <c r="A32" s="37" t="s">
        <v>220</v>
      </c>
      <c r="B32" s="38"/>
      <c r="C32" s="37" t="s">
        <v>82</v>
      </c>
      <c r="D32" s="138"/>
      <c r="E32" s="139"/>
    </row>
    <row r="33" spans="1:5" ht="18" customHeight="1" x14ac:dyDescent="0.35">
      <c r="A33" s="37" t="s">
        <v>83</v>
      </c>
      <c r="B33" s="106" t="s">
        <v>145</v>
      </c>
      <c r="C33" s="39" t="s">
        <v>84</v>
      </c>
      <c r="D33" s="132" t="s">
        <v>145</v>
      </c>
      <c r="E33" s="133"/>
    </row>
    <row r="34" spans="1:5" ht="26" x14ac:dyDescent="0.35">
      <c r="A34" s="39" t="s">
        <v>221</v>
      </c>
      <c r="B34" s="38"/>
      <c r="C34" s="39" t="s">
        <v>222</v>
      </c>
      <c r="D34" s="134"/>
      <c r="E34" s="135"/>
    </row>
    <row r="35" spans="1:5" ht="26" x14ac:dyDescent="0.35">
      <c r="A35" s="39" t="s">
        <v>223</v>
      </c>
      <c r="B35" s="38"/>
      <c r="C35" s="39" t="s">
        <v>225</v>
      </c>
      <c r="D35" s="134"/>
      <c r="E35" s="135"/>
    </row>
    <row r="36" spans="1:5" ht="25.5" customHeight="1" x14ac:dyDescent="0.35">
      <c r="A36" s="39" t="s">
        <v>224</v>
      </c>
      <c r="B36" s="38"/>
      <c r="C36" s="39" t="s">
        <v>226</v>
      </c>
      <c r="D36" s="136"/>
      <c r="E36" s="136"/>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4" zoomScale="90" zoomScaleNormal="90" workbookViewId="0">
      <selection activeCell="D5" sqref="D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WB3906</v>
      </c>
      <c r="C5" s="119" t="str">
        <f>IF('Loan Outstanding Report'!$H$5="", "", 'Loan Outstanding Report'!$H$5)</f>
        <v>Banarhat</v>
      </c>
      <c r="D5" s="41" t="s">
        <v>274</v>
      </c>
      <c r="E5" s="65">
        <v>45967</v>
      </c>
      <c r="F5" s="38" t="s">
        <v>275</v>
      </c>
      <c r="G5" s="49" t="s">
        <v>276</v>
      </c>
      <c r="H5" s="49" t="s">
        <v>277</v>
      </c>
      <c r="I5" s="120" t="s">
        <v>256</v>
      </c>
      <c r="J5" s="120" t="s">
        <v>259</v>
      </c>
      <c r="K5" s="120" t="s">
        <v>263</v>
      </c>
      <c r="L5" s="11" t="s">
        <v>278</v>
      </c>
      <c r="M5" s="65" t="s">
        <v>264</v>
      </c>
      <c r="N5" s="124">
        <v>40000</v>
      </c>
      <c r="O5" s="124">
        <v>500</v>
      </c>
      <c r="P5" s="121" t="s">
        <v>139</v>
      </c>
      <c r="Q5" s="80">
        <v>45762</v>
      </c>
      <c r="R5" s="124">
        <v>500</v>
      </c>
      <c r="S5" s="124">
        <v>500</v>
      </c>
      <c r="T5" s="124">
        <v>0</v>
      </c>
      <c r="U5" s="125">
        <f t="shared" ref="U5" si="0">IF(AND(ISBLANK(R5),ISBLANK(S5),ISBLANK(T5)),"",R5-(S5+T5))</f>
        <v>0</v>
      </c>
      <c r="V5" s="117" t="s">
        <v>202</v>
      </c>
      <c r="W5" s="122" t="s">
        <v>285</v>
      </c>
    </row>
    <row r="6" spans="1:23" ht="25" customHeight="1" x14ac:dyDescent="0.3">
      <c r="A6" s="64">
        <v>2</v>
      </c>
      <c r="B6" s="60" t="str">
        <f>IF(J6&lt;&gt;"", $B$5, "")</f>
        <v>WB3906</v>
      </c>
      <c r="C6" s="119" t="str">
        <f>IF(J6&lt;&gt;"", $C$5, "")</f>
        <v>Banarhat</v>
      </c>
      <c r="D6" s="41" t="s">
        <v>274</v>
      </c>
      <c r="E6" s="65">
        <v>45967</v>
      </c>
      <c r="F6" s="38" t="s">
        <v>275</v>
      </c>
      <c r="G6" s="49" t="s">
        <v>276</v>
      </c>
      <c r="H6" s="49" t="s">
        <v>277</v>
      </c>
      <c r="I6" s="120" t="s">
        <v>256</v>
      </c>
      <c r="J6" s="120" t="s">
        <v>259</v>
      </c>
      <c r="K6" s="120" t="s">
        <v>263</v>
      </c>
      <c r="L6" s="11" t="s">
        <v>278</v>
      </c>
      <c r="M6" s="65" t="s">
        <v>264</v>
      </c>
      <c r="N6" s="124">
        <v>40000</v>
      </c>
      <c r="O6" s="124">
        <v>500</v>
      </c>
      <c r="P6" s="121" t="s">
        <v>139</v>
      </c>
      <c r="Q6" s="80">
        <v>45769</v>
      </c>
      <c r="R6" s="124">
        <v>500</v>
      </c>
      <c r="S6" s="124">
        <v>500</v>
      </c>
      <c r="T6" s="124">
        <v>0</v>
      </c>
      <c r="U6" s="125">
        <f t="shared" ref="U6:U69" si="1">IF(AND(ISBLANK(R6),ISBLANK(S6),ISBLANK(T6)),"",R6-(S6+T6))</f>
        <v>0</v>
      </c>
      <c r="V6" s="117" t="s">
        <v>202</v>
      </c>
      <c r="W6" s="122" t="s">
        <v>286</v>
      </c>
    </row>
    <row r="7" spans="1:23" ht="25" customHeight="1" x14ac:dyDescent="0.3">
      <c r="A7" s="64">
        <v>3</v>
      </c>
      <c r="B7" s="60" t="str">
        <f t="shared" ref="B7:B70" si="2">IF(J7&lt;&gt;"", $B$5, "")</f>
        <v>WB3906</v>
      </c>
      <c r="C7" s="119" t="str">
        <f t="shared" ref="C7:C70" si="3">IF(J7&lt;&gt;"", $C$5, "")</f>
        <v>Banarhat</v>
      </c>
      <c r="D7" s="41" t="s">
        <v>274</v>
      </c>
      <c r="E7" s="65">
        <v>45967</v>
      </c>
      <c r="F7" s="38" t="s">
        <v>275</v>
      </c>
      <c r="G7" s="49" t="s">
        <v>276</v>
      </c>
      <c r="H7" s="49" t="s">
        <v>277</v>
      </c>
      <c r="I7" s="120" t="s">
        <v>256</v>
      </c>
      <c r="J7" s="120" t="s">
        <v>259</v>
      </c>
      <c r="K7" s="120" t="s">
        <v>263</v>
      </c>
      <c r="L7" s="11" t="s">
        <v>278</v>
      </c>
      <c r="M7" s="65" t="s">
        <v>264</v>
      </c>
      <c r="N7" s="124">
        <v>40000</v>
      </c>
      <c r="O7" s="124">
        <v>500</v>
      </c>
      <c r="P7" s="121" t="s">
        <v>139</v>
      </c>
      <c r="Q7" s="80">
        <v>45776</v>
      </c>
      <c r="R7" s="124">
        <v>500</v>
      </c>
      <c r="S7" s="124">
        <v>500</v>
      </c>
      <c r="T7" s="124">
        <v>0</v>
      </c>
      <c r="U7" s="125">
        <f t="shared" si="1"/>
        <v>0</v>
      </c>
      <c r="V7" s="117" t="s">
        <v>202</v>
      </c>
      <c r="W7" s="122" t="s">
        <v>287</v>
      </c>
    </row>
    <row r="8" spans="1:23" ht="25" customHeight="1" x14ac:dyDescent="0.3">
      <c r="A8" s="64">
        <v>4</v>
      </c>
      <c r="B8" s="60" t="str">
        <f t="shared" si="2"/>
        <v>WB3906</v>
      </c>
      <c r="C8" s="119" t="str">
        <f t="shared" si="3"/>
        <v>Banarhat</v>
      </c>
      <c r="D8" s="41" t="s">
        <v>274</v>
      </c>
      <c r="E8" s="65">
        <v>45967</v>
      </c>
      <c r="F8" s="38" t="s">
        <v>275</v>
      </c>
      <c r="G8" s="49" t="s">
        <v>276</v>
      </c>
      <c r="H8" s="49" t="s">
        <v>277</v>
      </c>
      <c r="I8" s="120" t="s">
        <v>256</v>
      </c>
      <c r="J8" s="120" t="s">
        <v>259</v>
      </c>
      <c r="K8" s="120" t="s">
        <v>263</v>
      </c>
      <c r="L8" s="11" t="s">
        <v>278</v>
      </c>
      <c r="M8" s="65" t="s">
        <v>264</v>
      </c>
      <c r="N8" s="124">
        <v>40000</v>
      </c>
      <c r="O8" s="124">
        <v>500</v>
      </c>
      <c r="P8" s="121" t="s">
        <v>139</v>
      </c>
      <c r="Q8" s="80">
        <v>45783</v>
      </c>
      <c r="R8" s="124">
        <v>500</v>
      </c>
      <c r="S8" s="124">
        <v>500</v>
      </c>
      <c r="T8" s="124">
        <v>0</v>
      </c>
      <c r="U8" s="125">
        <f t="shared" si="1"/>
        <v>0</v>
      </c>
      <c r="V8" s="117" t="s">
        <v>202</v>
      </c>
      <c r="W8" s="122" t="s">
        <v>288</v>
      </c>
    </row>
    <row r="9" spans="1:23" ht="25" customHeight="1" x14ac:dyDescent="0.3">
      <c r="A9" s="64">
        <v>5</v>
      </c>
      <c r="B9" s="60" t="str">
        <f t="shared" si="2"/>
        <v>WB3906</v>
      </c>
      <c r="C9" s="119" t="str">
        <f t="shared" si="3"/>
        <v>Banarhat</v>
      </c>
      <c r="D9" s="41" t="s">
        <v>274</v>
      </c>
      <c r="E9" s="65">
        <v>45967</v>
      </c>
      <c r="F9" s="38" t="s">
        <v>275</v>
      </c>
      <c r="G9" s="49" t="s">
        <v>276</v>
      </c>
      <c r="H9" s="49" t="s">
        <v>277</v>
      </c>
      <c r="I9" s="120" t="s">
        <v>256</v>
      </c>
      <c r="J9" s="120" t="s">
        <v>259</v>
      </c>
      <c r="K9" s="120" t="s">
        <v>263</v>
      </c>
      <c r="L9" s="11" t="s">
        <v>278</v>
      </c>
      <c r="M9" s="65" t="s">
        <v>264</v>
      </c>
      <c r="N9" s="124">
        <v>40000</v>
      </c>
      <c r="O9" s="124">
        <v>500</v>
      </c>
      <c r="P9" s="121" t="s">
        <v>139</v>
      </c>
      <c r="Q9" s="80">
        <v>45804</v>
      </c>
      <c r="R9" s="124">
        <v>500</v>
      </c>
      <c r="S9" s="124">
        <v>500</v>
      </c>
      <c r="T9" s="124">
        <v>0</v>
      </c>
      <c r="U9" s="125">
        <f t="shared" si="1"/>
        <v>0</v>
      </c>
      <c r="V9" s="117" t="s">
        <v>202</v>
      </c>
      <c r="W9" s="122" t="s">
        <v>289</v>
      </c>
    </row>
    <row r="10" spans="1:23" ht="25" customHeight="1" x14ac:dyDescent="0.3">
      <c r="A10" s="64">
        <v>6</v>
      </c>
      <c r="B10" s="60" t="str">
        <f t="shared" si="2"/>
        <v>WB3906</v>
      </c>
      <c r="C10" s="119" t="str">
        <f t="shared" si="3"/>
        <v>Banarhat</v>
      </c>
      <c r="D10" s="41" t="s">
        <v>274</v>
      </c>
      <c r="E10" s="65">
        <v>45967</v>
      </c>
      <c r="F10" s="38" t="s">
        <v>275</v>
      </c>
      <c r="G10" s="49" t="s">
        <v>276</v>
      </c>
      <c r="H10" s="49" t="s">
        <v>277</v>
      </c>
      <c r="I10" s="120" t="s">
        <v>256</v>
      </c>
      <c r="J10" s="120" t="s">
        <v>259</v>
      </c>
      <c r="K10" s="120" t="s">
        <v>263</v>
      </c>
      <c r="L10" s="11" t="s">
        <v>278</v>
      </c>
      <c r="M10" s="65" t="s">
        <v>264</v>
      </c>
      <c r="N10" s="124">
        <v>40000</v>
      </c>
      <c r="O10" s="124">
        <v>500</v>
      </c>
      <c r="P10" s="121" t="s">
        <v>139</v>
      </c>
      <c r="Q10" s="80">
        <v>45846</v>
      </c>
      <c r="R10" s="124">
        <v>500</v>
      </c>
      <c r="S10" s="124">
        <v>500</v>
      </c>
      <c r="T10" s="124">
        <v>0</v>
      </c>
      <c r="U10" s="125">
        <f t="shared" si="1"/>
        <v>0</v>
      </c>
      <c r="V10" s="117" t="s">
        <v>202</v>
      </c>
      <c r="W10" s="122" t="s">
        <v>290</v>
      </c>
    </row>
    <row r="11" spans="1:23" ht="25" customHeight="1" x14ac:dyDescent="0.3">
      <c r="A11" s="64">
        <v>7</v>
      </c>
      <c r="B11" s="60" t="str">
        <f t="shared" si="2"/>
        <v>WB3906</v>
      </c>
      <c r="C11" s="119" t="str">
        <f t="shared" si="3"/>
        <v>Banarhat</v>
      </c>
      <c r="D11" s="41" t="s">
        <v>274</v>
      </c>
      <c r="E11" s="65">
        <v>45967</v>
      </c>
      <c r="F11" s="38" t="s">
        <v>275</v>
      </c>
      <c r="G11" s="49" t="s">
        <v>276</v>
      </c>
      <c r="H11" s="49" t="s">
        <v>277</v>
      </c>
      <c r="I11" s="120" t="s">
        <v>256</v>
      </c>
      <c r="J11" s="120" t="s">
        <v>259</v>
      </c>
      <c r="K11" s="120" t="s">
        <v>263</v>
      </c>
      <c r="L11" s="11" t="s">
        <v>278</v>
      </c>
      <c r="M11" s="65" t="s">
        <v>264</v>
      </c>
      <c r="N11" s="124">
        <v>40000</v>
      </c>
      <c r="O11" s="124">
        <v>500</v>
      </c>
      <c r="P11" s="121" t="s">
        <v>139</v>
      </c>
      <c r="Q11" s="80">
        <v>45867</v>
      </c>
      <c r="R11" s="124">
        <v>500</v>
      </c>
      <c r="S11" s="124">
        <v>500</v>
      </c>
      <c r="T11" s="124">
        <v>0</v>
      </c>
      <c r="U11" s="125">
        <f t="shared" si="1"/>
        <v>0</v>
      </c>
      <c r="V11" s="117" t="s">
        <v>202</v>
      </c>
      <c r="W11" s="122" t="s">
        <v>291</v>
      </c>
    </row>
    <row r="12" spans="1:23" ht="25" customHeight="1" x14ac:dyDescent="0.3">
      <c r="A12" s="64">
        <v>8</v>
      </c>
      <c r="B12" s="60" t="str">
        <f t="shared" si="2"/>
        <v>WB3906</v>
      </c>
      <c r="C12" s="119" t="str">
        <f t="shared" si="3"/>
        <v>Banarhat</v>
      </c>
      <c r="D12" s="41" t="s">
        <v>274</v>
      </c>
      <c r="E12" s="65">
        <v>45967</v>
      </c>
      <c r="F12" s="38" t="s">
        <v>275</v>
      </c>
      <c r="G12" s="49" t="s">
        <v>276</v>
      </c>
      <c r="H12" s="49" t="s">
        <v>277</v>
      </c>
      <c r="I12" s="120" t="s">
        <v>256</v>
      </c>
      <c r="J12" s="120" t="s">
        <v>259</v>
      </c>
      <c r="K12" s="120" t="s">
        <v>263</v>
      </c>
      <c r="L12" s="11" t="s">
        <v>278</v>
      </c>
      <c r="M12" s="65" t="s">
        <v>264</v>
      </c>
      <c r="N12" s="124">
        <v>40000</v>
      </c>
      <c r="O12" s="124">
        <v>500</v>
      </c>
      <c r="P12" s="121" t="s">
        <v>139</v>
      </c>
      <c r="Q12" s="80">
        <v>45881</v>
      </c>
      <c r="R12" s="124">
        <v>500</v>
      </c>
      <c r="S12" s="124">
        <v>500</v>
      </c>
      <c r="T12" s="124">
        <v>0</v>
      </c>
      <c r="U12" s="125">
        <f t="shared" si="1"/>
        <v>0</v>
      </c>
      <c r="V12" s="117" t="s">
        <v>202</v>
      </c>
      <c r="W12" s="122" t="s">
        <v>292</v>
      </c>
    </row>
    <row r="13" spans="1:23" ht="25" customHeight="1" x14ac:dyDescent="0.3">
      <c r="A13" s="64">
        <v>9</v>
      </c>
      <c r="B13" s="60" t="str">
        <f t="shared" si="2"/>
        <v>WB3906</v>
      </c>
      <c r="C13" s="119" t="str">
        <f t="shared" si="3"/>
        <v>Banarhat</v>
      </c>
      <c r="D13" s="41" t="s">
        <v>274</v>
      </c>
      <c r="E13" s="65">
        <v>45967</v>
      </c>
      <c r="F13" s="38" t="s">
        <v>275</v>
      </c>
      <c r="G13" s="49" t="s">
        <v>276</v>
      </c>
      <c r="H13" s="49" t="s">
        <v>277</v>
      </c>
      <c r="I13" s="120" t="s">
        <v>256</v>
      </c>
      <c r="J13" s="120" t="s">
        <v>259</v>
      </c>
      <c r="K13" s="120" t="s">
        <v>263</v>
      </c>
      <c r="L13" s="11" t="s">
        <v>278</v>
      </c>
      <c r="M13" s="65" t="s">
        <v>264</v>
      </c>
      <c r="N13" s="124">
        <v>40000</v>
      </c>
      <c r="O13" s="124">
        <v>500</v>
      </c>
      <c r="P13" s="121" t="s">
        <v>139</v>
      </c>
      <c r="Q13" s="80">
        <v>45888</v>
      </c>
      <c r="R13" s="124">
        <v>500</v>
      </c>
      <c r="S13" s="124">
        <v>500</v>
      </c>
      <c r="T13" s="124">
        <v>0</v>
      </c>
      <c r="U13" s="125">
        <f t="shared" si="1"/>
        <v>0</v>
      </c>
      <c r="V13" s="117" t="s">
        <v>202</v>
      </c>
      <c r="W13" s="122" t="s">
        <v>293</v>
      </c>
    </row>
    <row r="14" spans="1:23" ht="25" customHeight="1" x14ac:dyDescent="0.3">
      <c r="A14" s="64">
        <v>10</v>
      </c>
      <c r="B14" s="60" t="str">
        <f t="shared" si="2"/>
        <v>WB3906</v>
      </c>
      <c r="C14" s="119" t="str">
        <f t="shared" si="3"/>
        <v>Banarhat</v>
      </c>
      <c r="D14" s="41" t="s">
        <v>274</v>
      </c>
      <c r="E14" s="65">
        <v>45967</v>
      </c>
      <c r="F14" s="38" t="s">
        <v>275</v>
      </c>
      <c r="G14" s="49" t="s">
        <v>276</v>
      </c>
      <c r="H14" s="49" t="s">
        <v>277</v>
      </c>
      <c r="I14" s="120" t="s">
        <v>256</v>
      </c>
      <c r="J14" s="120" t="s">
        <v>259</v>
      </c>
      <c r="K14" s="120" t="s">
        <v>263</v>
      </c>
      <c r="L14" s="11" t="s">
        <v>278</v>
      </c>
      <c r="M14" s="65" t="s">
        <v>264</v>
      </c>
      <c r="N14" s="124">
        <v>40000</v>
      </c>
      <c r="O14" s="124">
        <v>500</v>
      </c>
      <c r="P14" s="121" t="s">
        <v>139</v>
      </c>
      <c r="Q14" s="80">
        <v>45895</v>
      </c>
      <c r="R14" s="124">
        <v>500</v>
      </c>
      <c r="S14" s="124">
        <v>500</v>
      </c>
      <c r="T14" s="124">
        <v>0</v>
      </c>
      <c r="U14" s="125">
        <f t="shared" si="1"/>
        <v>0</v>
      </c>
      <c r="V14" s="117" t="s">
        <v>202</v>
      </c>
      <c r="W14" s="122" t="s">
        <v>294</v>
      </c>
    </row>
    <row r="15" spans="1:23" ht="25" customHeight="1" x14ac:dyDescent="0.3">
      <c r="A15" s="64">
        <v>11</v>
      </c>
      <c r="B15" s="60" t="str">
        <f t="shared" si="2"/>
        <v>WB3906</v>
      </c>
      <c r="C15" s="119" t="str">
        <f t="shared" si="3"/>
        <v>Banarhat</v>
      </c>
      <c r="D15" s="41" t="s">
        <v>274</v>
      </c>
      <c r="E15" s="65">
        <v>45967</v>
      </c>
      <c r="F15" s="38" t="s">
        <v>275</v>
      </c>
      <c r="G15" s="49" t="s">
        <v>276</v>
      </c>
      <c r="H15" s="49" t="s">
        <v>277</v>
      </c>
      <c r="I15" s="120" t="s">
        <v>256</v>
      </c>
      <c r="J15" s="120" t="s">
        <v>259</v>
      </c>
      <c r="K15" s="120" t="s">
        <v>263</v>
      </c>
      <c r="L15" s="11" t="s">
        <v>278</v>
      </c>
      <c r="M15" s="65" t="s">
        <v>264</v>
      </c>
      <c r="N15" s="124">
        <v>40000</v>
      </c>
      <c r="O15" s="124">
        <v>500</v>
      </c>
      <c r="P15" s="121" t="s">
        <v>139</v>
      </c>
      <c r="Q15" s="80">
        <v>45902</v>
      </c>
      <c r="R15" s="124">
        <v>500</v>
      </c>
      <c r="S15" s="124">
        <v>500</v>
      </c>
      <c r="T15" s="124">
        <v>0</v>
      </c>
      <c r="U15" s="125">
        <f t="shared" si="1"/>
        <v>0</v>
      </c>
      <c r="V15" s="117" t="s">
        <v>202</v>
      </c>
      <c r="W15" s="122" t="s">
        <v>295</v>
      </c>
    </row>
    <row r="16" spans="1:23" ht="25" customHeight="1" x14ac:dyDescent="0.3">
      <c r="A16" s="64">
        <v>12</v>
      </c>
      <c r="B16" s="60" t="str">
        <f t="shared" si="2"/>
        <v>WB3906</v>
      </c>
      <c r="C16" s="119" t="str">
        <f t="shared" si="3"/>
        <v>Banarhat</v>
      </c>
      <c r="D16" s="41" t="s">
        <v>274</v>
      </c>
      <c r="E16" s="65">
        <v>45967</v>
      </c>
      <c r="F16" s="38" t="s">
        <v>275</v>
      </c>
      <c r="G16" s="49" t="s">
        <v>276</v>
      </c>
      <c r="H16" s="49" t="s">
        <v>277</v>
      </c>
      <c r="I16" s="120" t="s">
        <v>256</v>
      </c>
      <c r="J16" s="120" t="s">
        <v>259</v>
      </c>
      <c r="K16" s="120" t="s">
        <v>263</v>
      </c>
      <c r="L16" s="11" t="s">
        <v>278</v>
      </c>
      <c r="M16" s="65" t="s">
        <v>264</v>
      </c>
      <c r="N16" s="124">
        <v>40000</v>
      </c>
      <c r="O16" s="124">
        <v>500</v>
      </c>
      <c r="P16" s="121" t="s">
        <v>139</v>
      </c>
      <c r="Q16" s="80">
        <v>45909</v>
      </c>
      <c r="R16" s="124">
        <v>500</v>
      </c>
      <c r="S16" s="124">
        <v>500</v>
      </c>
      <c r="T16" s="124">
        <v>0</v>
      </c>
      <c r="U16" s="125">
        <f t="shared" si="1"/>
        <v>0</v>
      </c>
      <c r="V16" s="117" t="s">
        <v>202</v>
      </c>
      <c r="W16" s="122" t="s">
        <v>296</v>
      </c>
    </row>
    <row r="17" spans="1:23" ht="25" customHeight="1" x14ac:dyDescent="0.3">
      <c r="A17" s="64">
        <v>13</v>
      </c>
      <c r="B17" s="60" t="str">
        <f t="shared" si="2"/>
        <v>WB3906</v>
      </c>
      <c r="C17" s="119" t="str">
        <f t="shared" si="3"/>
        <v>Banarhat</v>
      </c>
      <c r="D17" s="41" t="s">
        <v>274</v>
      </c>
      <c r="E17" s="65">
        <v>45967</v>
      </c>
      <c r="F17" s="38" t="s">
        <v>275</v>
      </c>
      <c r="G17" s="49" t="s">
        <v>276</v>
      </c>
      <c r="H17" s="49" t="s">
        <v>277</v>
      </c>
      <c r="I17" s="120" t="s">
        <v>256</v>
      </c>
      <c r="J17" s="120" t="s">
        <v>259</v>
      </c>
      <c r="K17" s="120" t="s">
        <v>263</v>
      </c>
      <c r="L17" s="11" t="s">
        <v>278</v>
      </c>
      <c r="M17" s="65" t="s">
        <v>264</v>
      </c>
      <c r="N17" s="124">
        <v>40000</v>
      </c>
      <c r="O17" s="124">
        <v>500</v>
      </c>
      <c r="P17" s="121" t="s">
        <v>139</v>
      </c>
      <c r="Q17" s="80">
        <v>45916</v>
      </c>
      <c r="R17" s="124">
        <v>500</v>
      </c>
      <c r="S17" s="124">
        <v>500</v>
      </c>
      <c r="T17" s="124">
        <v>0</v>
      </c>
      <c r="U17" s="125">
        <f t="shared" si="1"/>
        <v>0</v>
      </c>
      <c r="V17" s="117" t="s">
        <v>202</v>
      </c>
      <c r="W17" s="122" t="s">
        <v>297</v>
      </c>
    </row>
    <row r="18" spans="1:23" ht="25" customHeight="1" x14ac:dyDescent="0.3">
      <c r="A18" s="64">
        <v>14</v>
      </c>
      <c r="B18" s="60" t="str">
        <f t="shared" si="2"/>
        <v>WB3906</v>
      </c>
      <c r="C18" s="119" t="str">
        <f t="shared" si="3"/>
        <v>Banarhat</v>
      </c>
      <c r="D18" s="41" t="s">
        <v>274</v>
      </c>
      <c r="E18" s="65">
        <v>45967</v>
      </c>
      <c r="F18" s="38" t="s">
        <v>275</v>
      </c>
      <c r="G18" s="49" t="s">
        <v>276</v>
      </c>
      <c r="H18" s="49" t="s">
        <v>277</v>
      </c>
      <c r="I18" s="120" t="s">
        <v>256</v>
      </c>
      <c r="J18" s="120" t="s">
        <v>259</v>
      </c>
      <c r="K18" s="120" t="s">
        <v>263</v>
      </c>
      <c r="L18" s="11" t="s">
        <v>278</v>
      </c>
      <c r="M18" s="65" t="s">
        <v>264</v>
      </c>
      <c r="N18" s="124">
        <v>40000</v>
      </c>
      <c r="O18" s="124">
        <v>500</v>
      </c>
      <c r="P18" s="121" t="s">
        <v>139</v>
      </c>
      <c r="Q18" s="80">
        <v>45937</v>
      </c>
      <c r="R18" s="124">
        <v>500</v>
      </c>
      <c r="S18" s="124">
        <v>500</v>
      </c>
      <c r="T18" s="124">
        <v>0</v>
      </c>
      <c r="U18" s="125">
        <f t="shared" si="1"/>
        <v>0</v>
      </c>
      <c r="V18" s="117" t="s">
        <v>202</v>
      </c>
      <c r="W18" s="122" t="s">
        <v>298</v>
      </c>
    </row>
    <row r="19" spans="1:23" ht="25" customHeight="1" x14ac:dyDescent="0.3">
      <c r="A19" s="64">
        <v>15</v>
      </c>
      <c r="B19" s="60" t="str">
        <f t="shared" si="2"/>
        <v/>
      </c>
      <c r="C19" s="119" t="str">
        <f t="shared" si="3"/>
        <v/>
      </c>
      <c r="D19" s="41" t="str">
        <f t="shared" ref="D19:D70" si="4">IF(J19&lt;&gt;"", $D$5, "")</f>
        <v/>
      </c>
      <c r="E19" s="65"/>
      <c r="F19" s="38" t="str">
        <f t="shared" ref="F19:F70" si="5">IF(J19&lt;&gt;"", $F$5, "")</f>
        <v/>
      </c>
      <c r="G19" s="49" t="str">
        <f t="shared" ref="G19:G70" si="6">IF(J19&lt;&gt;"", $G$5, "")</f>
        <v/>
      </c>
      <c r="H19" s="49" t="str">
        <f t="shared" ref="H19:H70" si="7">IF(J19&lt;&gt;"", $H$5, "")</f>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5" sqref="A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249</v>
      </c>
      <c r="E5" s="38" t="s">
        <v>250</v>
      </c>
      <c r="F5" s="38" t="s">
        <v>250</v>
      </c>
      <c r="G5" s="84" t="s">
        <v>251</v>
      </c>
      <c r="H5" s="38" t="s">
        <v>252</v>
      </c>
      <c r="I5" s="84">
        <v>218140</v>
      </c>
      <c r="J5" s="38" t="s">
        <v>253</v>
      </c>
      <c r="K5" s="84">
        <v>218140</v>
      </c>
      <c r="L5" s="84" t="s">
        <v>254</v>
      </c>
      <c r="M5" s="38" t="s">
        <v>255</v>
      </c>
      <c r="N5" s="84">
        <v>542721</v>
      </c>
      <c r="O5" s="84" t="s">
        <v>256</v>
      </c>
      <c r="P5" s="84">
        <v>903216</v>
      </c>
      <c r="Q5" s="38" t="s">
        <v>257</v>
      </c>
      <c r="R5" s="38" t="s">
        <v>258</v>
      </c>
      <c r="S5" s="84" t="s">
        <v>259</v>
      </c>
      <c r="T5" s="84" t="s">
        <v>259</v>
      </c>
      <c r="U5" s="84" t="s">
        <v>260</v>
      </c>
      <c r="V5" s="84" t="s">
        <v>261</v>
      </c>
      <c r="W5" s="84">
        <v>541</v>
      </c>
      <c r="X5" s="38" t="s">
        <v>262</v>
      </c>
      <c r="Y5" s="84">
        <v>358046337</v>
      </c>
      <c r="Z5" s="38" t="s">
        <v>263</v>
      </c>
      <c r="AA5" s="108" t="s">
        <v>264</v>
      </c>
      <c r="AB5" s="84">
        <v>40000</v>
      </c>
      <c r="AC5" s="108" t="s">
        <v>265</v>
      </c>
      <c r="AD5" s="84">
        <v>102</v>
      </c>
      <c r="AE5" s="84" t="s">
        <v>266</v>
      </c>
      <c r="AF5" s="84" t="s">
        <v>267</v>
      </c>
      <c r="AG5" s="108" t="s">
        <v>268</v>
      </c>
      <c r="AH5" s="84" t="s">
        <v>269</v>
      </c>
      <c r="AI5" s="108" t="s">
        <v>270</v>
      </c>
      <c r="AJ5" s="84">
        <v>500</v>
      </c>
      <c r="AK5" s="84">
        <v>500</v>
      </c>
      <c r="AL5" s="108" t="s">
        <v>271</v>
      </c>
      <c r="AM5" s="84">
        <v>13967.9</v>
      </c>
      <c r="AN5" s="112">
        <v>6532.1</v>
      </c>
      <c r="AO5" s="112">
        <v>20500</v>
      </c>
      <c r="AP5" s="112">
        <v>26032.1</v>
      </c>
      <c r="AQ5" s="112">
        <v>3940.9</v>
      </c>
      <c r="AR5" s="112">
        <v>29973</v>
      </c>
      <c r="AS5" s="112">
        <v>4637.05</v>
      </c>
      <c r="AT5" s="112">
        <v>1362.95</v>
      </c>
      <c r="AU5" s="112">
        <v>6000</v>
      </c>
      <c r="AV5" s="84">
        <v>53</v>
      </c>
      <c r="AW5" s="84"/>
      <c r="AX5" s="84"/>
      <c r="AY5" s="108"/>
      <c r="AZ5" s="84"/>
      <c r="BA5" s="84"/>
      <c r="BB5" s="84" t="s">
        <v>272</v>
      </c>
      <c r="BC5" s="84"/>
      <c r="BD5" s="108"/>
      <c r="BE5" s="84"/>
      <c r="BF5" s="38" t="s">
        <v>259</v>
      </c>
      <c r="BG5" s="84"/>
      <c r="BH5" s="114" t="s">
        <v>273</v>
      </c>
      <c r="BI5" s="38" t="s">
        <v>110</v>
      </c>
      <c r="BJ5" s="85">
        <v>45967</v>
      </c>
      <c r="BK5" s="84"/>
      <c r="BL5" s="38" t="s">
        <v>114</v>
      </c>
      <c r="BM5" s="115" t="s">
        <v>119</v>
      </c>
      <c r="BN5" s="116" t="s">
        <v>200</v>
      </c>
      <c r="BO5" s="84" t="s">
        <v>245</v>
      </c>
      <c r="BP5" s="84">
        <v>7000</v>
      </c>
      <c r="BQ5" s="117" t="s">
        <v>202</v>
      </c>
      <c r="BR5" s="130" t="s">
        <v>299</v>
      </c>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Tapas Roy</cp:lastModifiedBy>
  <cp:lastPrinted>2025-05-06T06:37:39Z</cp:lastPrinted>
  <dcterms:created xsi:type="dcterms:W3CDTF">2023-04-07T11:05:50Z</dcterms:created>
  <dcterms:modified xsi:type="dcterms:W3CDTF">2025-11-07T08:37:25Z</dcterms:modified>
</cp:coreProperties>
</file>