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Harsidhi-2 - Mukesh Kumar Giri\Harsidhi-2 - Mukesh Kumar Giri\"/>
    </mc:Choice>
  </mc:AlternateContent>
  <xr:revisionPtr revIDLastSave="0" documentId="13_ncr:1_{EB40D20D-47F4-4E8E-A087-07E4AB40490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<sst xmlns="http://schemas.openxmlformats.org/spreadsheetml/2006/main" count="398" uniqueCount="321">
  <si>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</si>
  <si>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</si>
  <si>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</si>
  <si>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</si>
  <si>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</si>
  <si>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</si>
  <si>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</si>
  <si>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</si>
  <si>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</si>
  <si>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</si>
  <si>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</si>
  <si>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</si>
  <si>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</si>
  <si>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</si>
  <si>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</si>
  <si>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</si>
  <si>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</si>
  <si>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</si>
  <si>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</si>
  <si>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</si>
  <si>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</si>
  <si>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</si>
  <si>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</si>
  <si>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</si>
  <si>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</si>
  <si>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</si>
  <si>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</si>
  <si>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</si>
  <si>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</si>
  <si>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</si>
  <si>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</si>
  <si>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</si>
  <si>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</si>
  <si>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</si>
  <si>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</si>
  <si>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</si>
  <si>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</si>
  <si>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</si>
  <si>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</si>
  <si>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</si>
  <si>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</si>
  <si>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</si>
  <si>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</si>
  <si>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</si>
  <si>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</si>
  <si>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</si>
  <si>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</si>
  <si>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</si>
  <si>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</si>
  <si>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</si>
  <si>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</si>
  <si>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</si>
  <si>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</si>
  <si>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</si>
  <si>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</si>
  <si>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</si>
  <si>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</si>
  <si>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</si>
  <si>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</si>
  <si>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</si>
  <si>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</si>
  <si>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</si>
  <si>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</si>
  <si>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</si>
  <si>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</si>
  <si>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</si>
  <si>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</si>
  <si>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</si>
  <si>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</si>
  <si>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</si>
  <si>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</si>
  <si>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</si>
  <si>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</si>
  <si>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</si>
  <si>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</si>
  <si>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</si>
  <si>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</si>
  <si>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</si>
  <si>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</si>
  <si>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</si>
  <si>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</si>
  <si>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</si>
  <si>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</si>
  <si>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</si>
  <si>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</si>
  <si>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</si>
  <si>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</si>
  <si>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</si>
  <si>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</si>
  <si>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</si>
  <si>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</si>
  <si>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</si>
  <si>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</si>
  <si>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</si>
  <si>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</si>
  <si>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</si>
  <si>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</si>
  <si>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</si>
  <si>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</si>
  <si>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</si>
  <si>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</si>
  <si>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</si>
  <si>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</si>
  <si>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</si>
  <si>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</si>
  <si>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</si>
  <si>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</si>
  <si>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</si>
  <si>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</si>
  <si>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</si>
  <si>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</si>
  <si>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</si>
  <si>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</si>
  <si>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</si>
  <si>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</si>
  <si>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</si>
  <si>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</si>
  <si>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</si>
  <si>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</si>
  <si>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</si>
  <si>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</si>
  <si>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</si>
  <si>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</si>
  <si>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</si>
  <si>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</si>
  <si>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</si>
  <si>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</si>
  <si>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</si>
  <si>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</si>
  <si>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</si>
  <si>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</si>
  <si>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</si>
  <si>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</si>
  <si>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</si>
  <si>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</si>
  <si>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</si>
  <si>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</si>
  <si>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</si>
  <si>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</si>
  <si>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</si>
  <si>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</si>
  <si>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</si>
  <si>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</si>
  <si>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</si>
  <si>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</si>
  <si>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</si>
  <si>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</si>
  <si>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</si>
  <si>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</si>
  <si>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</si>
  <si>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</si>
  <si>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</si>
  <si>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</si>
  <si>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</si>
  <si>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</si>
  <si>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</si>
  <si>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</si>
  <si>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</si>
  <si>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</si>
  <si>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</si>
  <si>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</si>
  <si>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</si>
  <si>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</si>
  <si>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</si>
  <si>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</si>
  <si>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</si>
  <si>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</si>
  <si>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</si>
  <si>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</si>
  <si>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</si>
  <si>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</si>
  <si>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</si>
  <si>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</si>
  <si>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</si>
  <si>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</si>
  <si>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</si>
  <si>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</si>
  <si>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</si>
  <si>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</si>
  <si>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</si>
  <si>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</si>
  <si>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</si>
  <si>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</si>
  <si>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</si>
  <si>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</si>
  <si>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</si>
  <si>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</si>
  <si>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</si>
  <si>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</si>
  <si>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</si>
  <si>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</si>
  <si>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</si>
  <si>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</si>
  <si>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</si>
  <si>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</si>
  <si>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</si>
  <si>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</si>
  <si>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</si>
  <si>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</si>
  <si>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</si>
  <si>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</si>
  <si>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</si>
  <si>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</si>
  <si>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</si>
  <si>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</si>
  <si>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</si>
  <si>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</si>
  <si>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</si>
  <si>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</si>
  <si>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</si>
  <si>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</si>
  <si>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</si>
  <si>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</si>
  <si>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</si>
  <si>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</si>
  <si>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</si>
  <si>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</si>
  <si>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</si>
  <si>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</si>
  <si>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</si>
  <si>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</si>
  <si>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</si>
  <si>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</si>
  <si>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</si>
  <si>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</si>
  <si>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</si>
  <si>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</si>
  <si>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</si>
  <si>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</si>
  <si>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</si>
  <si>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</si>
  <si>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</si>
  <si>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</si>
  <si>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</si>
  <si>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</si>
  <si>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</si>
  <si>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</si>
  <si>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</si>
  <si>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</si>
  <si>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</si>
  <si>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</si>
  <si>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</si>
  <si>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</si>
  <si>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</si>
  <si>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</si>
  <si>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</si>
  <si>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</si>
  <si>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Reporting Time : Wednesday, December 24, 2025 5:39 PM</t>
  </si>
  <si>
    <t>East</t>
  </si>
  <si>
    <t>Bihar</t>
  </si>
  <si>
    <t>Motihari</t>
  </si>
  <si>
    <t>Kotwa</t>
  </si>
  <si>
    <t>Bagaha</t>
  </si>
  <si>
    <t>BH3953</t>
  </si>
  <si>
    <t>Harsidhi-2</t>
  </si>
  <si>
    <t>Balua</t>
  </si>
  <si>
    <t>SF0058565</t>
  </si>
  <si>
    <t>Ritesh Kumar</t>
  </si>
  <si>
    <t>Balua C10</t>
  </si>
  <si>
    <t>Balua C10 Karmawa M K S41</t>
  </si>
  <si>
    <t>Chetana</t>
  </si>
  <si>
    <t>SSF3539268</t>
  </si>
  <si>
    <t>OBC</t>
  </si>
  <si>
    <t>HINDU</t>
  </si>
  <si>
    <t>BATH WARE Business</t>
  </si>
  <si>
    <t>SIYAPATI DEVI</t>
  </si>
  <si>
    <t>13-Mar-2023</t>
  </si>
  <si>
    <t>Mon</t>
  </si>
  <si>
    <t>1</t>
  </si>
  <si>
    <t>2.79 Yrs</t>
  </si>
  <si>
    <t>13 Mar 2023</t>
  </si>
  <si>
    <t>&gt; 2 to 4 Years</t>
  </si>
  <si>
    <t>02-May-2023</t>
  </si>
  <si>
    <t>03-Dec-2024</t>
  </si>
  <si>
    <t>Open</t>
  </si>
  <si>
    <t>30-Sep-2025</t>
  </si>
  <si>
    <t>6300828815</t>
  </si>
  <si>
    <t>Manoj Kumar/SF0050576</t>
  </si>
  <si>
    <t>Dudahi</t>
  </si>
  <si>
    <t>SF0096017</t>
  </si>
  <si>
    <t>Amrul Hoda</t>
  </si>
  <si>
    <t>698301</t>
  </si>
  <si>
    <t>DUDAHI AB</t>
  </si>
  <si>
    <t>SID951376181624</t>
  </si>
  <si>
    <t>Animal Husbandry &amp; Poultry</t>
  </si>
  <si>
    <t>GODAVARI DEVI</t>
  </si>
  <si>
    <t>20-Nov-2024</t>
  </si>
  <si>
    <t>Wed</t>
  </si>
  <si>
    <t>4.07 Yrs</t>
  </si>
  <si>
    <t>20 Oct 2021</t>
  </si>
  <si>
    <t>&gt; 4 to 6 Years</t>
  </si>
  <si>
    <t>9559153565</t>
  </si>
  <si>
    <t>14-Dec-2023</t>
  </si>
  <si>
    <t>2</t>
  </si>
  <si>
    <t>01-Jan-2024</t>
  </si>
  <si>
    <t>Close</t>
  </si>
  <si>
    <t>FN25-26-02792</t>
  </si>
  <si>
    <t>Mukesh Kumar Giri</t>
  </si>
  <si>
    <t>1. Borrower paid her EMI Rs 2250 on dated 02/04/24, but staff sign not identified.
2. Borrower paid her previous EMI Rs 11250 on dated 20-11-24, but demand not entry by CM Mukesh Kumar Giri.</t>
  </si>
  <si>
    <t>Borrower paid her previous EMI Rs  5560 on dated 9-9-24 on her previous loan ID(354106283) which is already close &amp; new loan disbursed loan ID(9559153565), but demand not entry by Mukesh Kumar Giri.</t>
  </si>
  <si>
    <t>SF0033717</t>
  </si>
  <si>
    <t>CM</t>
  </si>
  <si>
    <t>Cash as per FIMO</t>
  </si>
  <si>
    <t>Dual Staff</t>
  </si>
  <si>
    <t>Available &amp; Updated</t>
  </si>
  <si>
    <t>484993 G1</t>
  </si>
  <si>
    <t>484993 G2</t>
  </si>
  <si>
    <t>Rakesh Kumar Rai</t>
  </si>
  <si>
    <t>SF0079707</t>
  </si>
  <si>
    <t>Branch Manager</t>
  </si>
  <si>
    <t>Credit Assistant</t>
  </si>
  <si>
    <t>FIR Not Filled</t>
  </si>
  <si>
    <t>Business</t>
  </si>
  <si>
    <t>Amit Kumar Chaubey/SF0078016</t>
  </si>
  <si>
    <t>Baban Kumar Ram/SF0064392</t>
  </si>
  <si>
    <t>Rakesh Kumar Singh/SF0007606</t>
  </si>
  <si>
    <t>Alok Kumar Raju/SF0091403</t>
  </si>
  <si>
    <t>Terminated</t>
  </si>
  <si>
    <t>Completed-Report Submitted</t>
  </si>
  <si>
    <t>1. Fraud has been identified by Business team on 04-11-2025 against CM Mukesh Kumar Giri/SF0033717.
2. Complain team raised complaint on 05-11-2025 vide complain number FN25-26-02792.
3. At the time of Complain raised 01 borrower was affected of Rs 11250.
4. After verification done by the Audit team , 02 borrower were affected of Rs 16810.
5. CM Mukesh Kumar Giri/SF0033717  also went from the branch on 31-01-2025 as per movement register.</t>
  </si>
  <si>
    <t xml:space="preserve"> Borrower paid her previous EMI Rs 11250 on dated 20-11-24, but demand not entry by CM Mukesh Kumar Giri.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</si>
</sst>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243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BH3953</v>
      </c>
      <c r="D5" s="63" t="str">
        <f>IF('Physical Cash at Safe'!D28="Yes", 'Physical Cash at Safe'!A4, 'Borrower Wise Details'!C5)</f>
        <v>Harsidhi-2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45965</v>
      </c>
      <c r="H5" s="107" t="s">
        <v>312</v>
      </c>
      <c r="I5" s="61">
        <v>45966</v>
      </c>
      <c r="J5" s="74" t="str">
        <f>IF('Physical Cash at Safe'!D28="Yes",'Physical Cash at Safe'!E28,IF('Borrower Wise Details'!D5&lt;&gt;"",'Borrower Wise Details'!D5,""))</f>
        <v>FN25-26-02792</v>
      </c>
      <c r="K5" s="81">
        <v>1</v>
      </c>
      <c r="L5" s="82">
        <v>11250</v>
      </c>
      <c r="M5" s="82">
        <v>0</v>
      </c>
      <c r="N5" s="82" t="s">
        <v>313</v>
      </c>
      <c r="O5" s="82" t="s">
        <v>314</v>
      </c>
      <c r="P5" s="82" t="s">
        <v>315</v>
      </c>
      <c r="Q5" s="82" t="s">
        <v>316</v>
      </c>
      <c r="R5" s="75" t="str">
        <f>IF('Physical Cash at Safe'!$D$28="Yes", 'Physical Cash at Safe'!$A$28, IF('Borrower Wise Details'!F5&lt;&gt;"", 'Borrower Wise Details'!F5, ""))</f>
        <v>Mukesh Kumar Giri</v>
      </c>
      <c r="S5" s="74" t="str">
        <f>IF('Physical Cash at Safe'!$D$28="Yes", 'Physical Cash at Safe'!$C$28, IF('Borrower Wise Details'!H5&lt;&gt;"", 'Borrower Wise Details'!H5, ""))</f>
        <v>CM</v>
      </c>
      <c r="T5" s="74" t="str">
        <f>IF('Physical Cash at Safe'!$D$28="Yes", 'Physical Cash at Safe'!$B$28, IF('Borrower Wise Details'!G5&lt;&gt;"", 'Borrower Wise Details'!G5, ""))</f>
        <v>SF0033717</v>
      </c>
      <c r="U5" s="77" t="s">
        <v>317</v>
      </c>
      <c r="V5" s="61">
        <v>45688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318</v>
      </c>
      <c r="Z5" s="61">
        <v>46015</v>
      </c>
      <c r="AA5" s="61">
        <v>46022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16810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16810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46022</v>
      </c>
      <c r="AH5" s="70" t="s">
        <v>319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="9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BH3953</v>
      </c>
      <c r="C5" s="50" t="str">
        <f>IF('Fraud Investigation Report'!D5="", "", 'Fraud Investigation Report'!D5)</f>
        <v>Harsidhi-2</v>
      </c>
      <c r="D5" s="68" t="str">
        <f>IF(OR('Fraud Investigation Report'!R5="", 'Fraud Investigation Report'!R5=0), "", 'Fraud Investigation Report'!R5)</f>
        <v>Mukesh Kumar Giri</v>
      </c>
      <c r="E5" s="68" t="str">
        <f>IF(OR('Fraud Investigation Report'!T5="", 'Fraud Investigation Report'!T5=0), "", 'Fraud Investigation Report'!T5)</f>
        <v>SF0033717</v>
      </c>
      <c r="F5" s="68" t="str">
        <f>IF(OR('Fraud Investigation Report'!S5="", 'Fraud Investigation Report'!S5=0), "", 'Fraud Investigation Report'!S5)</f>
        <v>CM</v>
      </c>
      <c r="G5" s="50" t="str">
        <f>IF('Fraud Investigation Report'!J5="", "", 'Fraud Investigation Report'!J5)</f>
        <v>FN25-26-02792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5560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11250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16810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16810</v>
      </c>
      <c r="Q5" s="49"/>
      <c r="R5" s="84" t="s">
        <v>311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5" sqref="D35:E3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46015</v>
      </c>
      <c r="C6" s="18">
        <v>46014</v>
      </c>
      <c r="D6" s="18">
        <v>46015</v>
      </c>
      <c r="E6" s="19">
        <v>0.27083333333333331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12</v>
      </c>
      <c r="C11" s="23">
        <f>B11*A11</f>
        <v>6000</v>
      </c>
      <c r="D11" s="25">
        <v>9</v>
      </c>
      <c r="E11" s="23">
        <f t="shared" ref="E11:E17" si="0">D11*A11</f>
        <v>4500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1</v>
      </c>
      <c r="E12" s="23">
        <f t="shared" si="0"/>
        <v>200</v>
      </c>
    </row>
    <row r="13" spans="1:5" ht="14.4" x14ac:dyDescent="0.3">
      <c r="A13" s="24">
        <v>100</v>
      </c>
      <c r="B13" s="25">
        <v>5</v>
      </c>
      <c r="C13" s="23">
        <f t="shared" ref="C13:C17" si="1">B13*A13</f>
        <v>500</v>
      </c>
      <c r="D13" s="25">
        <v>11</v>
      </c>
      <c r="E13" s="23">
        <f t="shared" si="0"/>
        <v>1100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13</v>
      </c>
      <c r="E14" s="23">
        <f t="shared" si="0"/>
        <v>650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3</v>
      </c>
      <c r="E15" s="23">
        <f t="shared" si="0"/>
        <v>60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4</v>
      </c>
      <c r="E16" s="23">
        <f t="shared" si="0"/>
        <v>40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2</v>
      </c>
      <c r="C18" s="23">
        <f>B18</f>
        <v>2</v>
      </c>
      <c r="D18" s="27">
        <v>2</v>
      </c>
      <c r="E18" s="28">
        <f>D18</f>
        <v>2</v>
      </c>
    </row>
    <row r="19" spans="1:5" ht="14.4" x14ac:dyDescent="0.3">
      <c r="A19" s="29"/>
      <c r="B19" s="30" t="s">
        <v>76</v>
      </c>
      <c r="C19" s="31">
        <f>SUM(C10:C18)</f>
        <v>6552</v>
      </c>
      <c r="D19" s="30" t="s">
        <v>76</v>
      </c>
      <c r="E19" s="31">
        <f>SUM(E10:E18)</f>
        <v>6552</v>
      </c>
    </row>
    <row r="20" spans="1:5" ht="30" customHeight="1" x14ac:dyDescent="0.3">
      <c r="A20" s="144" t="s">
        <v>97</v>
      </c>
      <c r="B20" s="145"/>
      <c r="C20" s="32">
        <v>6552</v>
      </c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1" t="s">
        <v>302</v>
      </c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217</v>
      </c>
      <c r="D29" s="156" t="s">
        <v>218</v>
      </c>
      <c r="E29" s="157"/>
    </row>
    <row r="30" spans="1:5" ht="39.9" customHeight="1" x14ac:dyDescent="0.3">
      <c r="A30" s="127"/>
      <c r="B30" s="127"/>
      <c r="C30" s="128">
        <f>A30-B30</f>
        <v>0</v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219</v>
      </c>
      <c r="B32" s="38" t="s">
        <v>303</v>
      </c>
      <c r="C32" s="37" t="s">
        <v>82</v>
      </c>
      <c r="D32" s="154" t="s">
        <v>304</v>
      </c>
      <c r="E32" s="155"/>
    </row>
    <row r="33" spans="1:5" ht="18" customHeight="1" x14ac:dyDescent="0.3">
      <c r="A33" s="37" t="s">
        <v>83</v>
      </c>
      <c r="B33" s="106" t="s">
        <v>305</v>
      </c>
      <c r="C33" s="39" t="s">
        <v>84</v>
      </c>
      <c r="D33" s="148" t="s">
        <v>306</v>
      </c>
      <c r="E33" s="149"/>
    </row>
    <row r="34" spans="1:5" ht="27.6" x14ac:dyDescent="0.3">
      <c r="A34" s="39" t="s">
        <v>220</v>
      </c>
      <c r="B34" s="38" t="s">
        <v>307</v>
      </c>
      <c r="C34" s="39" t="s">
        <v>221</v>
      </c>
      <c r="D34" s="150" t="s">
        <v>257</v>
      </c>
      <c r="E34" s="151"/>
    </row>
    <row r="35" spans="1:5" ht="27.6" x14ac:dyDescent="0.3">
      <c r="A35" s="39" t="s">
        <v>222</v>
      </c>
      <c r="B35" s="38" t="s">
        <v>308</v>
      </c>
      <c r="C35" s="39" t="s">
        <v>224</v>
      </c>
      <c r="D35" s="150" t="s">
        <v>256</v>
      </c>
      <c r="E35" s="151"/>
    </row>
    <row r="36" spans="1:5" ht="25.5" customHeight="1" x14ac:dyDescent="0.3">
      <c r="A36" s="39" t="s">
        <v>223</v>
      </c>
      <c r="B36" s="38" t="s">
        <v>309</v>
      </c>
      <c r="C36" s="39" t="s">
        <v>225</v>
      </c>
      <c r="D36" s="152" t="s">
        <v>310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BH3953</v>
      </c>
      <c r="C5" s="119" t="str">
        <f>IF('Loan Outstanding Report'!$H$5="", "", 'Loan Outstanding Report'!$H$5)</f>
        <v>Harsidhi-2</v>
      </c>
      <c r="D5" s="41" t="s">
        <v>296</v>
      </c>
      <c r="E5" s="65">
        <v>46015</v>
      </c>
      <c r="F5" s="38" t="s">
        <v>297</v>
      </c>
      <c r="G5" s="49" t="s">
        <v>300</v>
      </c>
      <c r="H5" s="49" t="s">
        <v>301</v>
      </c>
      <c r="I5" s="120" t="s">
        <v>258</v>
      </c>
      <c r="J5" s="120" t="s">
        <v>261</v>
      </c>
      <c r="K5" s="120" t="s">
        <v>265</v>
      </c>
      <c r="L5" s="11">
        <v>350935555</v>
      </c>
      <c r="M5" s="65" t="s">
        <v>266</v>
      </c>
      <c r="N5" s="124">
        <v>41952</v>
      </c>
      <c r="O5" s="124">
        <v>2250</v>
      </c>
      <c r="P5" s="121" t="s">
        <v>140</v>
      </c>
      <c r="Q5" s="80">
        <v>45616</v>
      </c>
      <c r="R5" s="124">
        <v>11250</v>
      </c>
      <c r="S5" s="124">
        <v>0</v>
      </c>
      <c r="T5" s="124">
        <v>0</v>
      </c>
      <c r="U5" s="125">
        <f t="shared" ref="U5" si="0">IF(AND(ISBLANK(R5),ISBLANK(S5),ISBLANK(T5)),"",R5-(S5+T5))</f>
        <v>11250</v>
      </c>
      <c r="V5" s="117" t="s">
        <v>204</v>
      </c>
      <c r="W5" s="122" t="s">
        <v>320</v>
      </c>
    </row>
    <row r="6" spans="1:23" ht="24.9" customHeight="1" x14ac:dyDescent="0.3">
      <c r="A6" s="64">
        <v>2</v>
      </c>
      <c r="B6" s="60" t="str">
        <f>IF(J6&lt;&gt;"", $B$5, "")</f>
        <v>BH3953</v>
      </c>
      <c r="C6" s="119" t="str">
        <f>IF(J6&lt;&gt;"", $C$5, "")</f>
        <v>Harsidhi-2</v>
      </c>
      <c r="D6" s="41" t="str">
        <f>IF(J6&lt;&gt;"", $D$5, "")</f>
        <v>FN25-26-02792</v>
      </c>
      <c r="E6" s="65">
        <v>46015</v>
      </c>
      <c r="F6" s="38" t="str">
        <f>IF(J6&lt;&gt;"", $F$5, "")</f>
        <v>Mukesh Kumar Giri</v>
      </c>
      <c r="G6" s="49" t="str">
        <f>IF(J6&lt;&gt;"", $G$5, "")</f>
        <v>SF0033717</v>
      </c>
      <c r="H6" s="49" t="str">
        <f>IF(J6&lt;&gt;"", $H$5, "")</f>
        <v>CM</v>
      </c>
      <c r="I6" s="120" t="s">
        <v>281</v>
      </c>
      <c r="J6" s="120" t="s">
        <v>283</v>
      </c>
      <c r="K6" s="120" t="s">
        <v>285</v>
      </c>
      <c r="L6" s="11">
        <v>354106283</v>
      </c>
      <c r="M6" s="65" t="s">
        <v>292</v>
      </c>
      <c r="N6" s="124">
        <v>52000</v>
      </c>
      <c r="O6" s="124">
        <v>2780</v>
      </c>
      <c r="P6" s="121" t="s">
        <v>139</v>
      </c>
      <c r="Q6" s="80">
        <v>45544</v>
      </c>
      <c r="R6" s="124">
        <v>5560</v>
      </c>
      <c r="S6" s="124">
        <v>0</v>
      </c>
      <c r="T6" s="124">
        <v>0</v>
      </c>
      <c r="U6" s="125">
        <f t="shared" ref="U6:U69" si="1">IF(AND(ISBLANK(R6),ISBLANK(S6),ISBLANK(T6)),"",R6-(S6+T6))</f>
        <v>5560</v>
      </c>
      <c r="V6" s="117" t="s">
        <v>202</v>
      </c>
      <c r="W6" s="122" t="s">
        <v>299</v>
      </c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K1" zoomScale="80" zoomScaleNormal="80" workbookViewId="0">
      <selection activeCell="BR6" sqref="BR6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169322</v>
      </c>
      <c r="J5" s="38" t="s">
        <v>255</v>
      </c>
      <c r="K5" s="84">
        <v>169322</v>
      </c>
      <c r="L5" s="84" t="s">
        <v>256</v>
      </c>
      <c r="M5" s="38" t="s">
        <v>257</v>
      </c>
      <c r="N5" s="84">
        <v>394567</v>
      </c>
      <c r="O5" s="84" t="s">
        <v>258</v>
      </c>
      <c r="P5" s="84">
        <v>586806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350935555</v>
      </c>
      <c r="Z5" s="38" t="s">
        <v>265</v>
      </c>
      <c r="AA5" s="108" t="s">
        <v>266</v>
      </c>
      <c r="AB5" s="84">
        <v>41952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2643</v>
      </c>
      <c r="AK5" s="84">
        <v>2250</v>
      </c>
      <c r="AL5" s="108" t="s">
        <v>273</v>
      </c>
      <c r="AM5" s="84">
        <v>23671.11</v>
      </c>
      <c r="AN5" s="112">
        <v>10471.89</v>
      </c>
      <c r="AO5" s="112">
        <v>34143</v>
      </c>
      <c r="AP5" s="112">
        <v>18280.89</v>
      </c>
      <c r="AQ5" s="112">
        <v>1969.11</v>
      </c>
      <c r="AR5" s="112">
        <v>20250</v>
      </c>
      <c r="AS5" s="112">
        <v>18280.89</v>
      </c>
      <c r="AT5" s="112">
        <v>1969.11</v>
      </c>
      <c r="AU5" s="112">
        <v>20250</v>
      </c>
      <c r="AV5" s="84">
        <v>33</v>
      </c>
      <c r="AW5" s="84"/>
      <c r="AX5" s="84"/>
      <c r="AY5" s="108"/>
      <c r="AZ5" s="84"/>
      <c r="BA5" s="84"/>
      <c r="BB5" s="84" t="s">
        <v>274</v>
      </c>
      <c r="BC5" s="84" t="s">
        <v>145</v>
      </c>
      <c r="BD5" s="108" t="s">
        <v>275</v>
      </c>
      <c r="BE5" s="84">
        <v>41952</v>
      </c>
      <c r="BF5" s="38" t="s">
        <v>261</v>
      </c>
      <c r="BG5" s="84" t="s">
        <v>276</v>
      </c>
      <c r="BH5" s="114" t="s">
        <v>277</v>
      </c>
      <c r="BI5" s="38" t="s">
        <v>110</v>
      </c>
      <c r="BJ5" s="85">
        <v>46015</v>
      </c>
      <c r="BK5" s="84"/>
      <c r="BL5" s="38" t="s">
        <v>114</v>
      </c>
      <c r="BM5" s="115" t="s">
        <v>119</v>
      </c>
      <c r="BN5" s="116" t="s">
        <v>200</v>
      </c>
      <c r="BO5" s="84" t="s">
        <v>244</v>
      </c>
      <c r="BP5" s="84">
        <v>11250</v>
      </c>
      <c r="BQ5" s="117" t="s">
        <v>204</v>
      </c>
      <c r="BR5" s="129" t="s">
        <v>298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21349</v>
      </c>
      <c r="J6" s="38" t="s">
        <v>278</v>
      </c>
      <c r="K6" s="84">
        <v>21349</v>
      </c>
      <c r="L6" s="84" t="s">
        <v>279</v>
      </c>
      <c r="M6" s="38" t="s">
        <v>280</v>
      </c>
      <c r="N6" s="84">
        <v>31276</v>
      </c>
      <c r="O6" s="84" t="s">
        <v>281</v>
      </c>
      <c r="P6" s="84">
        <v>390982</v>
      </c>
      <c r="Q6" s="38" t="s">
        <v>282</v>
      </c>
      <c r="R6" s="38" t="s">
        <v>260</v>
      </c>
      <c r="S6" s="84" t="s">
        <v>283</v>
      </c>
      <c r="T6" s="84" t="s">
        <v>283</v>
      </c>
      <c r="U6" s="84" t="s">
        <v>262</v>
      </c>
      <c r="V6" s="84" t="s">
        <v>263</v>
      </c>
      <c r="W6" s="84">
        <v>541</v>
      </c>
      <c r="X6" s="38" t="s">
        <v>284</v>
      </c>
      <c r="Y6" s="84">
        <v>354106283</v>
      </c>
      <c r="Z6" s="38" t="s">
        <v>285</v>
      </c>
      <c r="AA6" s="108" t="s">
        <v>292</v>
      </c>
      <c r="AB6" s="84">
        <v>52000</v>
      </c>
      <c r="AC6" s="108" t="s">
        <v>287</v>
      </c>
      <c r="AD6" s="84">
        <v>24</v>
      </c>
      <c r="AE6" s="84" t="s">
        <v>293</v>
      </c>
      <c r="AF6" s="84" t="s">
        <v>288</v>
      </c>
      <c r="AG6" s="108" t="s">
        <v>289</v>
      </c>
      <c r="AH6" s="84" t="s">
        <v>290</v>
      </c>
      <c r="AI6" s="108" t="s">
        <v>294</v>
      </c>
      <c r="AJ6" s="84">
        <v>2780</v>
      </c>
      <c r="AK6" s="84">
        <v>2780</v>
      </c>
      <c r="AL6" s="108" t="s">
        <v>286</v>
      </c>
      <c r="AM6" s="84">
        <v>52000</v>
      </c>
      <c r="AN6" s="112">
        <v>9585.2199999999993</v>
      </c>
      <c r="AO6" s="112">
        <v>61585.22</v>
      </c>
      <c r="AP6" s="112">
        <v>0</v>
      </c>
      <c r="AQ6" s="112">
        <v>4437.78</v>
      </c>
      <c r="AR6" s="112">
        <v>4437.78</v>
      </c>
      <c r="AS6" s="112">
        <v>0</v>
      </c>
      <c r="AT6" s="112">
        <v>0</v>
      </c>
      <c r="AU6" s="112">
        <v>0</v>
      </c>
      <c r="AV6" s="84">
        <v>11</v>
      </c>
      <c r="AW6" s="84"/>
      <c r="AX6" s="84"/>
      <c r="AY6" s="108"/>
      <c r="AZ6" s="84"/>
      <c r="BA6" s="84"/>
      <c r="BB6" s="84" t="s">
        <v>295</v>
      </c>
      <c r="BC6" s="84" t="s">
        <v>145</v>
      </c>
      <c r="BD6" s="108"/>
      <c r="BE6" s="84">
        <v>0</v>
      </c>
      <c r="BF6" s="38" t="s">
        <v>283</v>
      </c>
      <c r="BG6" s="84" t="s">
        <v>291</v>
      </c>
      <c r="BH6" s="114" t="s">
        <v>277</v>
      </c>
      <c r="BI6" s="38" t="s">
        <v>110</v>
      </c>
      <c r="BJ6" s="85">
        <v>46015</v>
      </c>
      <c r="BK6" s="84"/>
      <c r="BL6" s="38" t="s">
        <v>114</v>
      </c>
      <c r="BM6" s="115" t="s">
        <v>119</v>
      </c>
      <c r="BN6" s="116" t="s">
        <v>200</v>
      </c>
      <c r="BO6" s="84" t="s">
        <v>244</v>
      </c>
      <c r="BP6" s="84">
        <v>5560</v>
      </c>
      <c r="BQ6" s="117" t="s">
        <v>202</v>
      </c>
      <c r="BR6" s="118" t="s">
        <v>299</v>
      </c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2026-01-01T13:36:09Z</dcterms:modified>
</cp:coreProperties>
</file>