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1F57DA1A-6885-4898-90AE-B3EACBCCF1E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<sst xmlns="http://schemas.openxmlformats.org/spreadsheetml/2006/main" count="347" uniqueCount="297">
  <si>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</si>
  <si>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</si>
  <si>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</si>
  <si>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</si>
  <si>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</si>
  <si>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</si>
  <si>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</si>
  <si>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</si>
  <si>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</si>
  <si>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</si>
  <si>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</si>
  <si>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</si>
  <si>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</si>
  <si>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</si>
  <si>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</si>
  <si>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</si>
  <si>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</si>
  <si>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</si>
  <si>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</si>
  <si>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</si>
  <si>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</si>
  <si>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</si>
  <si>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</si>
  <si>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</si>
  <si>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</si>
  <si>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</si>
  <si>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</si>
  <si>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</si>
  <si>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</si>
  <si>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</si>
  <si>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</si>
  <si>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</si>
  <si>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</si>
  <si>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</si>
  <si>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</si>
  <si>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</si>
  <si>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</si>
  <si>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</si>
  <si>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</si>
  <si>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</si>
  <si>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</si>
  <si>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</si>
  <si>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</si>
  <si>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</si>
  <si>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</si>
  <si>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</si>
  <si>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</si>
  <si>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</si>
  <si>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</si>
  <si>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</si>
  <si>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</si>
  <si>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</si>
  <si>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</si>
  <si>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</si>
  <si>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</si>
  <si>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</si>
  <si>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</si>
  <si>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</si>
  <si>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</si>
  <si>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</si>
  <si>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</si>
  <si>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</si>
  <si>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</si>
  <si>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</si>
  <si>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</si>
  <si>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</si>
  <si>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</si>
  <si>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</si>
  <si>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</si>
  <si>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</si>
  <si>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</si>
  <si>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</si>
  <si>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</si>
  <si>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</si>
  <si>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</si>
  <si>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</si>
  <si>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</si>
  <si>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</si>
  <si>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</si>
  <si>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</si>
  <si>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</si>
  <si>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</si>
  <si>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</si>
  <si>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</si>
  <si>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</si>
  <si>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</si>
  <si>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</si>
  <si>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</si>
  <si>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</si>
  <si>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</si>
  <si>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</si>
  <si>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</si>
  <si>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</si>
  <si>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</si>
  <si>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</si>
  <si>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</si>
  <si>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</si>
  <si>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</si>
  <si>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</si>
  <si>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</si>
  <si>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</si>
  <si>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</si>
  <si>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</si>
  <si>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</si>
  <si>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</si>
  <si>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</si>
  <si>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</si>
  <si>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</si>
  <si>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</si>
  <si>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</si>
  <si>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</si>
  <si>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</si>
  <si>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</si>
  <si>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</si>
  <si>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</si>
  <si>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</si>
  <si>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</si>
  <si>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</si>
  <si>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</si>
  <si>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</si>
  <si>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</si>
  <si>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</si>
  <si>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</si>
  <si>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</si>
  <si>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</si>
  <si>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</si>
  <si>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</si>
  <si>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</si>
  <si>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</si>
  <si>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</si>
  <si>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</si>
  <si>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</si>
  <si>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</si>
  <si>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</si>
  <si>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</si>
  <si>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</si>
  <si>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</si>
  <si>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</si>
  <si>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</si>
  <si>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</si>
  <si>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</si>
  <si>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</si>
  <si>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</si>
  <si>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</si>
  <si>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</si>
  <si>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</si>
  <si>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</si>
  <si>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</si>
  <si>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</si>
  <si>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</si>
  <si>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</si>
  <si>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</si>
  <si>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</si>
  <si>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</si>
  <si>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</si>
  <si>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</si>
  <si>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</si>
  <si>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</si>
  <si>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</si>
  <si>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</si>
  <si>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</si>
  <si>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</si>
  <si>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</si>
  <si>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</si>
  <si>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</si>
  <si>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</si>
  <si>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</si>
  <si>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</si>
  <si>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</si>
  <si>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</si>
  <si>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</si>
  <si>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</si>
  <si>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</si>
  <si>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</si>
  <si>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</si>
  <si>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</si>
  <si>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</si>
  <si>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</si>
  <si>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</si>
  <si>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</si>
  <si>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</si>
  <si>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</si>
  <si>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</si>
  <si>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</si>
  <si>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</si>
  <si>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</si>
  <si>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</si>
  <si>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</si>
  <si>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</si>
  <si>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</si>
  <si>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</si>
  <si>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</si>
  <si>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</si>
  <si>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</si>
  <si>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</si>
  <si>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</si>
  <si>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</si>
  <si>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</si>
  <si>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</si>
  <si>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</si>
  <si>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</si>
  <si>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</si>
  <si>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</si>
  <si>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</si>
  <si>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</si>
  <si>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</si>
  <si>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</si>
  <si>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</si>
  <si>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</si>
  <si>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</si>
  <si>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</si>
  <si>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</si>
  <si>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</si>
  <si>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</si>
  <si>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</si>
  <si>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</si>
  <si>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</si>
  <si>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</si>
  <si>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</si>
  <si>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</si>
  <si>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</si>
  <si>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</si>
  <si>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</si>
  <si>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</si>
  <si>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</si>
  <si>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</si>
  <si>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</si>
  <si>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</si>
  <si>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</si>
  <si>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</si>
  <si>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</si>
  <si>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</si>
  <si>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</si>
  <si>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</si>
  <si>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</si>
  <si>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</si>
  <si>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</si>
  <si>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</si>
  <si>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</si>
  <si>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</si>
  <si>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</si>
  <si>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</si>
  <si>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</si>
  <si>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</si>
  <si>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</si>
  <si>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Loan Outstanding Report Detailed Recon as on 04-Nov-2025</t>
  </si>
  <si>
    <t>Report generation date &amp; time: Tuesday, November 4, 2025 6:10 PM</t>
  </si>
  <si>
    <t>North</t>
  </si>
  <si>
    <t>Bihar-2</t>
  </si>
  <si>
    <t>Gaya</t>
  </si>
  <si>
    <t>Aurangabad(BH)</t>
  </si>
  <si>
    <t>Goh</t>
  </si>
  <si>
    <t>BH3941</t>
  </si>
  <si>
    <t>Mau</t>
  </si>
  <si>
    <t>SF0092344</t>
  </si>
  <si>
    <t>Ravi Ranjan Kumar</t>
  </si>
  <si>
    <t>OBC</t>
  </si>
  <si>
    <t>HINDU</t>
  </si>
  <si>
    <t>Agriculture &amp; Farming</t>
  </si>
  <si>
    <t>&gt; 2 to 4 Years</t>
  </si>
  <si>
    <t>Open</t>
  </si>
  <si>
    <t>Alok Kumar/SF0075590</t>
  </si>
  <si>
    <t>Dual Staff</t>
  </si>
  <si>
    <t>Available &amp; Updated</t>
  </si>
  <si>
    <t>G1</t>
  </si>
  <si>
    <t>G2</t>
  </si>
  <si>
    <t>BM</t>
  </si>
  <si>
    <t>CA</t>
  </si>
  <si>
    <t>Chintu Kumar</t>
  </si>
  <si>
    <t>SF0054235</t>
  </si>
  <si>
    <t>CSS</t>
  </si>
  <si>
    <t>Shyam Narayan  Yadav/SF0032133</t>
  </si>
  <si>
    <t>Akash Kumar/SF0031337</t>
  </si>
  <si>
    <t>Ravi Kumar Ranjan/SF0072744</t>
  </si>
  <si>
    <t>Saket Nath Thakur/SF0062081</t>
  </si>
  <si>
    <t>Nasirpur</t>
  </si>
  <si>
    <t>SF0061264</t>
  </si>
  <si>
    <t>Bhanu Pandey</t>
  </si>
  <si>
    <t>487773</t>
  </si>
  <si>
    <t>926120</t>
  </si>
  <si>
    <t>Unnati</t>
  </si>
  <si>
    <t>SSF4578470</t>
  </si>
  <si>
    <t>SIYAMANI DEVI</t>
  </si>
  <si>
    <t>23-Aug-2024</t>
  </si>
  <si>
    <t>02</t>
  </si>
  <si>
    <t>IL-1</t>
  </si>
  <si>
    <t>2.12 Yrs</t>
  </si>
  <si>
    <t>22 Sep 2023</t>
  </si>
  <si>
    <t>02-Oct-2024</t>
  </si>
  <si>
    <t>31-Jan-2025</t>
  </si>
  <si>
    <t>As per borrower On dated 28-08-24 Rs.38600 paid by the member for pre close her loan but LO Bhanu Pandey not accounted in FIMO and he provide wrong receipt.family member provide me written statement she paid Rs 38600 to bhanu pandey.</t>
  </si>
  <si>
    <t>Completed-Report Submitted</t>
  </si>
  <si>
    <t>FN25-26-02802</t>
  </si>
  <si>
    <t>Ravi Kumar</t>
  </si>
  <si>
    <t>Sf0062663</t>
  </si>
  <si>
    <t>Terminated</t>
  </si>
  <si>
    <t>1.Fraud has been identified by CSS team on 14-10-2025 .
2.CSS team raised complain on 16-10-2025 vide complain number CSS-125127.
3.At the time of Complain verification it is observed that the receipt available with the borrower is doubtful and the statement is also contradiction so on the basis of manipulated sign available on the loan card the fraud is not eastablished against the staff.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</si>
</sst>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F5" sqref="AF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BH3941</v>
      </c>
      <c r="D5" s="63" t="str">
        <f>IF('Physical Cash at Safe'!D28="Yes", 'Physical Cash at Safe'!A4, 'Borrower Wise Details'!C5)</f>
        <v>Mau</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Gaya</v>
      </c>
      <c r="G5" s="61">
        <v>45944</v>
      </c>
      <c r="H5" s="107" t="s">
        <v>270</v>
      </c>
      <c r="I5" s="61">
        <v>45966</v>
      </c>
      <c r="J5" s="74" t="str">
        <f>IF('Physical Cash at Safe'!D28="Yes",'Physical Cash at Safe'!E28,IF('Borrower Wise Details'!D5&lt;&gt;"",'Borrower Wise Details'!D5,""))</f>
        <v>FN25-26-02802</v>
      </c>
      <c r="K5" s="81">
        <v>1</v>
      </c>
      <c r="L5" s="82">
        <v>47200</v>
      </c>
      <c r="M5" s="82">
        <v>24620</v>
      </c>
      <c r="N5" s="82" t="s">
        <v>271</v>
      </c>
      <c r="O5" s="82" t="s">
        <v>272</v>
      </c>
      <c r="P5" s="82" t="s">
        <v>273</v>
      </c>
      <c r="Q5" s="82" t="s">
        <v>274</v>
      </c>
      <c r="R5" s="75" t="str">
        <f>IF('Physical Cash at Safe'!$D$28="Yes", 'Physical Cash at Safe'!$A$28, IF('Borrower Wise Details'!F5&lt;&gt;"", 'Borrower Wise Details'!F5, ""))</f>
        <v>Ravi Kumar</v>
      </c>
      <c r="S5" s="74" t="str">
        <f>IF('Physical Cash at Safe'!$D$28="Yes", 'Physical Cash at Safe'!$C$28, IF('Borrower Wise Details'!H5&lt;&gt;"", 'Borrower Wise Details'!H5, ""))</f>
        <v>CA</v>
      </c>
      <c r="T5" s="74" t="str">
        <f>IF('Physical Cash at Safe'!$D$28="Yes", 'Physical Cash at Safe'!$B$28, IF('Borrower Wise Details'!G5&lt;&gt;"", 'Borrower Wise Details'!G5, ""))</f>
        <v>Sf0062663</v>
      </c>
      <c r="U5" s="77" t="s">
        <v>295</v>
      </c>
      <c r="V5" s="61"/>
      <c r="W5" s="109" t="str">
        <f>IF('Physical Cash at Safe'!$D$28="Yes",
    "Safe Locker Cash Siphoned Off",
    IF('Borrower Wise Details'!$P$5&lt;&gt;"",'Borrower Wise Details'!$P$5,"")
)</f>
        <v>Disbursed Amount Recollected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291</v>
      </c>
      <c r="Z5" s="61">
        <v>46021</v>
      </c>
      <c r="AA5" s="61">
        <v>46021</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46022</v>
      </c>
      <c r="AH5" s="70" t="s">
        <v>296</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BH3941</v>
      </c>
      <c r="C5" s="50" t="str">
        <f>IF('Fraud Investigation Report'!D5="", "", 'Fraud Investigation Report'!D5)</f>
        <v>Mau</v>
      </c>
      <c r="D5" s="68" t="str">
        <f>IF(OR('Fraud Investigation Report'!R5="", 'Fraud Investigation Report'!R5=0), "", 'Fraud Investigation Report'!R5)</f>
        <v>Ravi Kumar</v>
      </c>
      <c r="E5" s="68" t="str">
        <f>IF(OR('Fraud Investigation Report'!T5="", 'Fraud Investigation Report'!T5=0), "", 'Fraud Investigation Report'!T5)</f>
        <v>Sf0062663</v>
      </c>
      <c r="F5" s="68" t="str">
        <f>IF(OR('Fraud Investigation Report'!S5="", 'Fraud Investigation Report'!S5=0), "", 'Fraud Investigation Report'!S5)</f>
        <v>CA</v>
      </c>
      <c r="G5" s="50" t="str">
        <f>IF('Fraud Investigation Report'!J5="", "", 'Fraud Investigation Report'!J5)</f>
        <v>FN25-26-02802</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f>IF(OR(ISNUMBER(SEARCH("Disbursed Amount Recollected",'Fraud Investigation Report'!W5)), ISNUMBER(SEARCH("Disbursed Amount Recollected",'Fraud Investigation Report'!X5))),
    SUMIFS('Borrower Wise Details'!$R$5:$R$1004, 'Borrower Wise Details'!$P$5:$P$1004, "Disbursed Amount Recollected"),
    ""
)</f>
        <v>0</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35" sqref="D35:E35"/>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t="s">
        <v>252</v>
      </c>
      <c r="B4" s="41" t="s">
        <v>253</v>
      </c>
      <c r="C4" s="41" t="s">
        <v>251</v>
      </c>
      <c r="D4" s="41" t="s">
        <v>250</v>
      </c>
      <c r="E4" s="41" t="s">
        <v>249</v>
      </c>
    </row>
    <row r="5" spans="1:5" ht="35.25" customHeight="1" x14ac:dyDescent="0.3">
      <c r="A5" s="17" t="s">
        <v>5</v>
      </c>
      <c r="B5" s="17" t="s">
        <v>99</v>
      </c>
      <c r="C5" s="17" t="s">
        <v>214</v>
      </c>
      <c r="D5" s="17" t="s">
        <v>100</v>
      </c>
      <c r="E5" s="17" t="s">
        <v>69</v>
      </c>
    </row>
    <row r="6" spans="1:5" ht="25.5" customHeight="1" x14ac:dyDescent="0.3">
      <c r="A6" s="42" t="s">
        <v>248</v>
      </c>
      <c r="B6" s="18">
        <v>45965</v>
      </c>
      <c r="C6" s="18">
        <v>45964</v>
      </c>
      <c r="D6" s="18">
        <v>45965</v>
      </c>
      <c r="E6" s="19">
        <v>0.55694444444444446</v>
      </c>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v>13</v>
      </c>
      <c r="C11" s="23">
        <f>B11*A11</f>
        <v>6500</v>
      </c>
      <c r="D11" s="25">
        <v>13</v>
      </c>
      <c r="E11" s="23">
        <f t="shared" ref="E11:E17" si="0">D11*A11</f>
        <v>6500</v>
      </c>
    </row>
    <row r="12" spans="1:5" ht="14.4" x14ac:dyDescent="0.3">
      <c r="A12" s="24">
        <v>200</v>
      </c>
      <c r="B12" s="25">
        <v>40</v>
      </c>
      <c r="C12" s="23">
        <f>B12*A12</f>
        <v>8000</v>
      </c>
      <c r="D12" s="25">
        <v>40</v>
      </c>
      <c r="E12" s="23">
        <f t="shared" si="0"/>
        <v>8000</v>
      </c>
    </row>
    <row r="13" spans="1:5" ht="14.4" x14ac:dyDescent="0.3">
      <c r="A13" s="24">
        <v>100</v>
      </c>
      <c r="B13" s="25">
        <v>10</v>
      </c>
      <c r="C13" s="23">
        <f t="shared" ref="C13:C17" si="1">B13*A13</f>
        <v>1000</v>
      </c>
      <c r="D13" s="25">
        <v>10</v>
      </c>
      <c r="E13" s="23">
        <f t="shared" si="0"/>
        <v>1000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85</v>
      </c>
      <c r="C18" s="23">
        <f>B18</f>
        <v>85</v>
      </c>
      <c r="D18" s="27">
        <v>85</v>
      </c>
      <c r="E18" s="28">
        <f>D18</f>
        <v>85</v>
      </c>
    </row>
    <row r="19" spans="1:5" ht="14.4" x14ac:dyDescent="0.3">
      <c r="A19" s="29"/>
      <c r="B19" s="30" t="s">
        <v>76</v>
      </c>
      <c r="C19" s="31">
        <f>SUM(C10:C18)</f>
        <v>15585</v>
      </c>
      <c r="D19" s="30" t="s">
        <v>76</v>
      </c>
      <c r="E19" s="31">
        <f>SUM(E10:E18)</f>
        <v>15585</v>
      </c>
    </row>
    <row r="20" spans="1:5" ht="30" customHeight="1" x14ac:dyDescent="0.3">
      <c r="A20" s="160" t="s">
        <v>97</v>
      </c>
      <c r="B20" s="161"/>
      <c r="C20" s="32">
        <v>15585</v>
      </c>
      <c r="D20" s="33" t="s">
        <v>91</v>
      </c>
      <c r="E20" s="34">
        <v>0</v>
      </c>
    </row>
    <row r="21" spans="1:5" ht="30" customHeight="1" x14ac:dyDescent="0.3">
      <c r="A21" s="162" t="s">
        <v>88</v>
      </c>
      <c r="B21" s="163"/>
      <c r="C21" s="34">
        <v>0</v>
      </c>
      <c r="D21" s="33" t="s">
        <v>89</v>
      </c>
      <c r="E21" s="34">
        <v>0</v>
      </c>
    </row>
    <row r="22" spans="1:5" ht="30" customHeight="1" x14ac:dyDescent="0.3">
      <c r="A22" s="162" t="s">
        <v>77</v>
      </c>
      <c r="B22" s="163"/>
      <c r="C22" s="34">
        <v>0</v>
      </c>
      <c r="D22" s="35" t="s">
        <v>78</v>
      </c>
      <c r="E22" s="34"/>
    </row>
    <row r="23" spans="1:5" ht="30" customHeight="1" x14ac:dyDescent="0.3">
      <c r="A23" s="162" t="s">
        <v>79</v>
      </c>
      <c r="B23" s="163"/>
      <c r="C23" s="52">
        <f>(C19+C21)-(E20+E21)-E19</f>
        <v>0</v>
      </c>
      <c r="D23" s="53" t="s">
        <v>213</v>
      </c>
      <c r="E23" s="34">
        <v>0</v>
      </c>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39" t="s">
        <v>216</v>
      </c>
      <c r="E29" s="140"/>
    </row>
    <row r="30" spans="1:5" ht="40.049999999999997" customHeight="1" x14ac:dyDescent="0.3">
      <c r="A30" s="127"/>
      <c r="B30" s="127"/>
      <c r="C30" s="128"/>
      <c r="D30" s="142"/>
      <c r="E30" s="143"/>
    </row>
    <row r="31" spans="1:5" ht="15" customHeight="1" x14ac:dyDescent="0.3">
      <c r="A31" s="144"/>
      <c r="B31" s="145"/>
      <c r="C31" s="145"/>
      <c r="D31" s="145"/>
      <c r="E31" s="146"/>
    </row>
    <row r="32" spans="1:5" ht="24.75" customHeight="1" x14ac:dyDescent="0.3">
      <c r="A32" s="37" t="s">
        <v>217</v>
      </c>
      <c r="B32" s="38" t="s">
        <v>262</v>
      </c>
      <c r="C32" s="37" t="s">
        <v>82</v>
      </c>
      <c r="D32" s="137" t="s">
        <v>263</v>
      </c>
      <c r="E32" s="138"/>
    </row>
    <row r="33" spans="1:5" ht="18" customHeight="1" x14ac:dyDescent="0.3">
      <c r="A33" s="37" t="s">
        <v>83</v>
      </c>
      <c r="B33" s="106" t="s">
        <v>264</v>
      </c>
      <c r="C33" s="39" t="s">
        <v>84</v>
      </c>
      <c r="D33" s="131" t="s">
        <v>265</v>
      </c>
      <c r="E33" s="132"/>
    </row>
    <row r="34" spans="1:5" ht="27.6" x14ac:dyDescent="0.3">
      <c r="A34" s="39" t="s">
        <v>218</v>
      </c>
      <c r="B34" s="38" t="s">
        <v>268</v>
      </c>
      <c r="C34" s="39" t="s">
        <v>219</v>
      </c>
      <c r="D34" s="133" t="s">
        <v>255</v>
      </c>
      <c r="E34" s="134"/>
    </row>
    <row r="35" spans="1:5" ht="27.6" x14ac:dyDescent="0.3">
      <c r="A35" s="39" t="s">
        <v>220</v>
      </c>
      <c r="B35" s="38" t="s">
        <v>269</v>
      </c>
      <c r="C35" s="39" t="s">
        <v>222</v>
      </c>
      <c r="D35" s="133" t="s">
        <v>254</v>
      </c>
      <c r="E35" s="134"/>
    </row>
    <row r="36" spans="1:5" ht="25.5" customHeight="1" x14ac:dyDescent="0.3">
      <c r="A36" s="39" t="s">
        <v>221</v>
      </c>
      <c r="B36" s="38" t="s">
        <v>266</v>
      </c>
      <c r="C36" s="39" t="s">
        <v>223</v>
      </c>
      <c r="D36" s="135" t="s">
        <v>267</v>
      </c>
      <c r="E36" s="13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BH3941</v>
      </c>
      <c r="C5" s="119" t="str">
        <f>IF('Loan Outstanding Report'!$H$5="", "", 'Loan Outstanding Report'!$H$5)</f>
        <v>Mau</v>
      </c>
      <c r="D5" s="41" t="s">
        <v>292</v>
      </c>
      <c r="E5" s="65">
        <v>46021</v>
      </c>
      <c r="F5" s="38" t="s">
        <v>293</v>
      </c>
      <c r="G5" s="49" t="s">
        <v>294</v>
      </c>
      <c r="H5" s="49" t="s">
        <v>267</v>
      </c>
      <c r="I5" s="120" t="s">
        <v>278</v>
      </c>
      <c r="J5" s="120" t="s">
        <v>281</v>
      </c>
      <c r="K5" s="120" t="s">
        <v>282</v>
      </c>
      <c r="L5" s="11">
        <v>358009473</v>
      </c>
      <c r="M5" s="65" t="s">
        <v>283</v>
      </c>
      <c r="N5" s="124">
        <v>40000</v>
      </c>
      <c r="O5" s="124">
        <v>2690</v>
      </c>
      <c r="P5" s="121" t="s">
        <v>131</v>
      </c>
      <c r="Q5" s="80">
        <v>45532</v>
      </c>
      <c r="R5" s="124">
        <v>0</v>
      </c>
      <c r="S5" s="124">
        <v>0</v>
      </c>
      <c r="T5" s="124">
        <v>0</v>
      </c>
      <c r="U5" s="125">
        <f t="shared" ref="U5" si="0">IF(AND(ISBLANK(R5),ISBLANK(S5),ISBLANK(T5)),"",R5-(S5+T5))</f>
        <v>0</v>
      </c>
      <c r="V5" s="117" t="s">
        <v>204</v>
      </c>
      <c r="W5" s="122" t="s">
        <v>290</v>
      </c>
    </row>
    <row r="6" spans="1:23" ht="25.05"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ref="D7:D70" si="4">IF(J8&lt;&gt;"", $D$5, "")</f>
        <v/>
      </c>
      <c r="E8" s="65"/>
      <c r="F8" s="38" t="str">
        <f t="shared" ref="F7:F70" si="5">IF(J8&lt;&gt;"", $F$5, "")</f>
        <v/>
      </c>
      <c r="G8" s="49" t="str">
        <f t="shared" ref="G7:G70" si="6">IF(J8&lt;&gt;"", $G$5, "")</f>
        <v/>
      </c>
      <c r="H8" s="49" t="str">
        <f t="shared" ref="H7:H70" si="7">IF(J8&lt;&gt;"", $H$5, "")</f>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A5" sqref="A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247</v>
      </c>
      <c r="C5" s="38" t="s">
        <v>248</v>
      </c>
      <c r="D5" s="38" t="s">
        <v>249</v>
      </c>
      <c r="E5" s="38" t="s">
        <v>250</v>
      </c>
      <c r="F5" s="38" t="s">
        <v>251</v>
      </c>
      <c r="G5" s="84" t="s">
        <v>252</v>
      </c>
      <c r="H5" s="38" t="s">
        <v>253</v>
      </c>
      <c r="I5" s="84">
        <v>17775</v>
      </c>
      <c r="J5" s="38" t="s">
        <v>275</v>
      </c>
      <c r="K5" s="84">
        <v>17775</v>
      </c>
      <c r="L5" s="84" t="s">
        <v>276</v>
      </c>
      <c r="M5" s="38" t="s">
        <v>277</v>
      </c>
      <c r="N5" s="84">
        <v>25309</v>
      </c>
      <c r="O5" s="84" t="s">
        <v>278</v>
      </c>
      <c r="P5" s="84">
        <v>40780</v>
      </c>
      <c r="Q5" s="38" t="s">
        <v>279</v>
      </c>
      <c r="R5" s="38" t="s">
        <v>280</v>
      </c>
      <c r="S5" s="84" t="s">
        <v>281</v>
      </c>
      <c r="T5" s="84" t="s">
        <v>281</v>
      </c>
      <c r="U5" s="84" t="s">
        <v>256</v>
      </c>
      <c r="V5" s="84" t="s">
        <v>257</v>
      </c>
      <c r="W5" s="84">
        <v>0</v>
      </c>
      <c r="X5" s="38" t="s">
        <v>258</v>
      </c>
      <c r="Y5" s="84">
        <v>358009473</v>
      </c>
      <c r="Z5" s="38" t="s">
        <v>282</v>
      </c>
      <c r="AA5" s="108" t="s">
        <v>283</v>
      </c>
      <c r="AB5" s="84">
        <v>40000</v>
      </c>
      <c r="AC5" s="108" t="s">
        <v>284</v>
      </c>
      <c r="AD5" s="84">
        <v>18</v>
      </c>
      <c r="AE5" s="84" t="s">
        <v>285</v>
      </c>
      <c r="AF5" s="84" t="s">
        <v>286</v>
      </c>
      <c r="AG5" s="108" t="s">
        <v>287</v>
      </c>
      <c r="AH5" s="84" t="s">
        <v>259</v>
      </c>
      <c r="AI5" s="108" t="s">
        <v>288</v>
      </c>
      <c r="AJ5" s="84">
        <v>2690</v>
      </c>
      <c r="AK5" s="84">
        <v>2690</v>
      </c>
      <c r="AL5" s="108" t="s">
        <v>289</v>
      </c>
      <c r="AM5" s="84">
        <v>3468.64</v>
      </c>
      <c r="AN5" s="112">
        <v>1911.36</v>
      </c>
      <c r="AO5" s="112">
        <v>5380</v>
      </c>
      <c r="AP5" s="112">
        <v>36531.360000000001</v>
      </c>
      <c r="AQ5" s="112">
        <v>6833.64</v>
      </c>
      <c r="AR5" s="112">
        <v>43365</v>
      </c>
      <c r="AS5" s="112">
        <v>26007.72</v>
      </c>
      <c r="AT5" s="112">
        <v>6272.28</v>
      </c>
      <c r="AU5" s="112">
        <v>32280</v>
      </c>
      <c r="AV5" s="84">
        <v>14</v>
      </c>
      <c r="AW5" s="84"/>
      <c r="AX5" s="84"/>
      <c r="AY5" s="108"/>
      <c r="AZ5" s="84"/>
      <c r="BA5" s="84"/>
      <c r="BB5" s="84" t="s">
        <v>260</v>
      </c>
      <c r="BC5" s="84" t="s">
        <v>145</v>
      </c>
      <c r="BD5" s="108"/>
      <c r="BE5" s="84">
        <v>0</v>
      </c>
      <c r="BF5" s="38" t="s">
        <v>281</v>
      </c>
      <c r="BG5" s="84">
        <v>7485062926</v>
      </c>
      <c r="BH5" s="114" t="s">
        <v>261</v>
      </c>
      <c r="BI5" s="38" t="s">
        <v>110</v>
      </c>
      <c r="BJ5" s="85">
        <v>46021</v>
      </c>
      <c r="BK5" s="84"/>
      <c r="BL5" s="38" t="s">
        <v>114</v>
      </c>
      <c r="BM5" s="115" t="s">
        <v>119</v>
      </c>
      <c r="BN5" s="116" t="s">
        <v>201</v>
      </c>
      <c r="BO5" s="84" t="s">
        <v>242</v>
      </c>
      <c r="BP5" s="84">
        <v>0</v>
      </c>
      <c r="BQ5" s="117" t="s">
        <v>204</v>
      </c>
      <c r="BR5" s="129" t="s">
        <v>290</v>
      </c>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29"/>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2025-12-31T11:03:37Z</dcterms:modified>
</cp:coreProperties>
</file>