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8_{BED41D36-5DC3-40AF-B897-7AFAAC0E37C3}"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<sst xmlns="http://schemas.openxmlformats.org/spreadsheetml/2006/main" count="349" uniqueCount="298">
  <si>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</si>
  <si>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</si>
  <si>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</si>
  <si>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</si>
  <si>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</si>
  <si>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</si>
  <si>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</si>
  <si>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</si>
  <si>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</si>
  <si>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</si>
  <si>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</si>
  <si>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</si>
  <si>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</si>
  <si>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</si>
  <si>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</si>
  <si>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</si>
  <si>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</si>
  <si>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</si>
  <si>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</si>
  <si>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</si>
  <si>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</si>
  <si>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</si>
  <si>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</si>
  <si>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</si>
  <si>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</si>
  <si>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</si>
  <si>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</si>
  <si>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</si>
  <si>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</si>
  <si>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</si>
  <si>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</si>
  <si>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</si>
  <si>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</si>
  <si>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</si>
  <si>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</si>
  <si>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</si>
  <si>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</si>
  <si>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</si>
  <si>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</si>
  <si>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</si>
  <si>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</si>
  <si>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</si>
  <si>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</si>
  <si>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</si>
  <si>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</si>
  <si>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</si>
  <si>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</si>
  <si>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</si>
  <si>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</si>
  <si>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</si>
  <si>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</si>
  <si>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</si>
  <si>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</si>
  <si>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</si>
  <si>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</si>
  <si>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</si>
  <si>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</si>
  <si>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</si>
  <si>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</si>
  <si>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</si>
  <si>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</si>
  <si>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</si>
  <si>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</si>
  <si>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</si>
  <si>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</si>
  <si>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</si>
  <si>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</si>
  <si>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</si>
  <si>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</si>
  <si>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</si>
  <si>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</si>
  <si>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</si>
  <si>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</si>
  <si>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</si>
  <si>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</si>
  <si>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</si>
  <si>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</si>
  <si>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</si>
  <si>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</si>
  <si>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</si>
  <si>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</si>
  <si>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</si>
  <si>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</si>
  <si>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</si>
  <si>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</si>
  <si>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</si>
  <si>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</si>
  <si>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</si>
  <si>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</si>
  <si>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</si>
  <si>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</si>
  <si>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</si>
  <si>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</si>
  <si>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</si>
  <si>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</si>
  <si>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</si>
  <si>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</si>
  <si>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</si>
  <si>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</si>
  <si>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</si>
  <si>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</si>
  <si>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</si>
  <si>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</si>
  <si>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</si>
  <si>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</si>
  <si>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</si>
  <si>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</si>
  <si>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</si>
  <si>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</si>
  <si>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</si>
  <si>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</si>
  <si>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</si>
  <si>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</si>
  <si>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</si>
  <si>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</si>
  <si>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</si>
  <si>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</si>
  <si>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</si>
  <si>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</si>
  <si>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</si>
  <si>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</si>
  <si>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</si>
  <si>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</si>
  <si>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</si>
  <si>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</si>
  <si>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</si>
  <si>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</si>
  <si>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</si>
  <si>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</si>
  <si>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</si>
  <si>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</si>
  <si>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</si>
  <si>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</si>
  <si>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</si>
  <si>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</si>
  <si>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</si>
  <si>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</si>
  <si>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</si>
  <si>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</si>
  <si>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</si>
  <si>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</si>
  <si>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</si>
  <si>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</si>
  <si>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</si>
  <si>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</si>
  <si>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</si>
  <si>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</si>
  <si>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</si>
  <si>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</si>
  <si>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</si>
  <si>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</si>
  <si>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</si>
  <si>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</si>
  <si>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</si>
  <si>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</si>
  <si>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</si>
  <si>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</si>
  <si>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</si>
  <si>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</si>
  <si>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</si>
  <si>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</si>
  <si>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</si>
  <si>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</si>
  <si>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</si>
  <si>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</si>
  <si>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</si>
  <si>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</si>
  <si>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</si>
  <si>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</si>
  <si>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</si>
  <si>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</si>
  <si>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</si>
  <si>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</si>
  <si>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</si>
  <si>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</si>
  <si>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</si>
  <si>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</si>
  <si>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</si>
  <si>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</si>
  <si>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</si>
  <si>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</si>
  <si>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</si>
  <si>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</si>
  <si>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</si>
  <si>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</si>
  <si>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</si>
  <si>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</si>
  <si>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</si>
  <si>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</si>
  <si>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</si>
  <si>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</si>
  <si>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</si>
  <si>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</si>
  <si>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</si>
  <si>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</si>
  <si>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</si>
  <si>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</si>
  <si>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</si>
  <si>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</si>
  <si>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</si>
  <si>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</si>
  <si>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</si>
  <si>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</si>
  <si>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</si>
  <si>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</si>
  <si>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</si>
  <si>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</si>
  <si>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</si>
  <si>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</si>
  <si>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</si>
  <si>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</si>
  <si>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</si>
  <si>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</si>
  <si>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</si>
  <si>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</si>
  <si>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</si>
  <si>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</si>
  <si>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</si>
  <si>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</si>
  <si>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</si>
  <si>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</si>
  <si>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</si>
  <si>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</si>
  <si>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</si>
  <si>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</si>
  <si>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</si>
  <si>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</si>
  <si>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</si>
  <si>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</si>
  <si>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</si>
  <si>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</si>
  <si>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</si>
  <si>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</si>
  <si>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</si>
  <si>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</si>
  <si>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</si>
  <si>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</si>
  <si>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</si>
  <si>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</si>
  <si>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</si>
  <si>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</si>
  <si>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</si>
  <si>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</si>
  <si>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</si>
  <si>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</si>
  <si>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Loan Outstanding Report Detailed Recon as on 04-Nov-2025</t>
  </si>
  <si>
    <t>Report generation date &amp; time: Tuesday, November 4, 2025 6:10 PM</t>
  </si>
  <si>
    <t>North</t>
  </si>
  <si>
    <t>Bihar-2</t>
  </si>
  <si>
    <t>Gaya</t>
  </si>
  <si>
    <t>Aurangabad(BH)</t>
  </si>
  <si>
    <t>Goh</t>
  </si>
  <si>
    <t>BH3941</t>
  </si>
  <si>
    <t>Mau</t>
  </si>
  <si>
    <t>Tetrahi</t>
  </si>
  <si>
    <t>SF0092344</t>
  </si>
  <si>
    <t>Ravi Ranjan Kumar</t>
  </si>
  <si>
    <t>563160</t>
  </si>
  <si>
    <t>563160 Baisatad1</t>
  </si>
  <si>
    <t>Chetana</t>
  </si>
  <si>
    <t>SSF3206906</t>
  </si>
  <si>
    <t>OBC</t>
  </si>
  <si>
    <t>HINDU</t>
  </si>
  <si>
    <t>Agriculture &amp; Farming</t>
  </si>
  <si>
    <t>ANKITA DEVI</t>
  </si>
  <si>
    <t>06-Sep-2024</t>
  </si>
  <si>
    <t>09</t>
  </si>
  <si>
    <t>GL-2</t>
  </si>
  <si>
    <t>2.80 Yrs</t>
  </si>
  <si>
    <t>18 Jan 2023</t>
  </si>
  <si>
    <t>&gt; 2 to 4 Years</t>
  </si>
  <si>
    <t>09-Oct-2024</t>
  </si>
  <si>
    <t>21-Aug-2025</t>
  </si>
  <si>
    <t>Open</t>
  </si>
  <si>
    <t>9939697062</t>
  </si>
  <si>
    <t>Alok Kumar/SF0075590</t>
  </si>
  <si>
    <t>Dual Staff</t>
  </si>
  <si>
    <t>Available &amp; Updated</t>
  </si>
  <si>
    <t>G1</t>
  </si>
  <si>
    <t>G2</t>
  </si>
  <si>
    <t>BM</t>
  </si>
  <si>
    <t>CA</t>
  </si>
  <si>
    <t>Chintu Kumar</t>
  </si>
  <si>
    <t>SF0054235</t>
  </si>
  <si>
    <t>CSS</t>
  </si>
  <si>
    <t>Shyam Narayan  Yadav/SF0032133</t>
  </si>
  <si>
    <t>Akash Kumar/SF0031337</t>
  </si>
  <si>
    <t>Ravi Kumar Ranjan/SF0072744</t>
  </si>
  <si>
    <t>Saket Nath Thakur/SF0062081</t>
  </si>
  <si>
    <t xml:space="preserve">1.As per Borrower on dated 23-09-24 Rs.47200 member paid through UPI to BM's Raj Kumar Raja family member UPI account but he not accounted in FIMO  .
2. As per borrower without information new loan  disbersed on dated 06-09-2024 Rs 65000 .Borrower paid EMI regularly Rs 2240 September 2024 to Feb 2025 every month old loan Id 350257401 but new EMI 3460 and loan id 358194155 not aware.
3.Total EMI paid Rs 2240*6=13440 and UPI amount Rs.47200 Total amount paid by borrower Rs 60640 Bm paid the EMI regular basis from Oct'24 to Aug'25 for continuous 11 months EMI @ 3460. Till now total Rs.38060 paid by him and rest of the amount of Rs. 22580 kept with him.
4.During verification proper evidence borrower not provide me 
</t>
  </si>
  <si>
    <t>FIR Not Filled</t>
  </si>
  <si>
    <t xml:space="preserve">1.As per Borrower on dated 23-09-24 Rs.47200 member paid through UPI to BM's Raj Kumar Raja/SF0059045 family member UPI account but he not accounted in FIMO.
2. As per borrower without information new loan  disbersed on dated 06-09-2024 Rs 65000 .Borrower paid EMI regularly Rs 2240 September 2024 to Feb 2025 every month old loan Id 350257401 but new EMI 3460 and loan id 358194155 not aware and loan is closed my side but OD show in my loan.
3.Total EMI paid Rs 2240*6=13440 and UPI amount Rs.47200 Total amount paid by borrower Rs 60640 Bm paid the EMI regular basis from Oct'24 to Aug'25 for continuous 11 months EMI @ 3460. Till now total Rs.38060 paid by him and rest of the amount of Rs. 22580 kept with him.
4.During verification proper evidence borrower not provide me 
</t>
  </si>
  <si>
    <t>FN25-26-02804</t>
  </si>
  <si>
    <t>Raj Kumar raja</t>
  </si>
  <si>
    <t>SF0059045</t>
  </si>
  <si>
    <t>CM</t>
  </si>
  <si>
    <t>Resigned-Exited</t>
  </si>
  <si>
    <t>Completed-Report Submitted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</si>
</sst>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C5" sqref="C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BH3941</v>
      </c>
      <c r="D5" s="63" t="str">
        <f>IF('Physical Cash at Safe'!D28="Yes", 'Physical Cash at Safe'!A4, 'Borrower Wise Details'!C5)</f>
        <v>Mau</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Gaya</v>
      </c>
      <c r="G5" s="61">
        <v>45944</v>
      </c>
      <c r="H5" s="107" t="s">
        <v>284</v>
      </c>
      <c r="I5" s="61">
        <v>45966</v>
      </c>
      <c r="J5" s="74" t="str">
        <f>IF('Physical Cash at Safe'!D28="Yes",'Physical Cash at Safe'!E28,IF('Borrower Wise Details'!D5&lt;&gt;"",'Borrower Wise Details'!D5,""))</f>
        <v>FN25-26-02804</v>
      </c>
      <c r="K5" s="81">
        <v>1</v>
      </c>
      <c r="L5" s="82">
        <v>47200</v>
      </c>
      <c r="M5" s="82">
        <v>24620</v>
      </c>
      <c r="N5" s="82" t="s">
        <v>285</v>
      </c>
      <c r="O5" s="82" t="s">
        <v>286</v>
      </c>
      <c r="P5" s="82" t="s">
        <v>287</v>
      </c>
      <c r="Q5" s="82" t="s">
        <v>288</v>
      </c>
      <c r="R5" s="75" t="str">
        <f>IF('Physical Cash at Safe'!$D$28="Yes", 'Physical Cash at Safe'!$A$28, IF('Borrower Wise Details'!F5&lt;&gt;"", 'Borrower Wise Details'!F5, ""))</f>
        <v>Raj Kumar raja</v>
      </c>
      <c r="S5" s="74" t="str">
        <f>IF('Physical Cash at Safe'!$D$28="Yes", 'Physical Cash at Safe'!$C$28, IF('Borrower Wise Details'!H5&lt;&gt;"", 'Borrower Wise Details'!H5, ""))</f>
        <v>CM</v>
      </c>
      <c r="T5" s="74" t="str">
        <f>IF('Physical Cash at Safe'!$D$28="Yes", 'Physical Cash at Safe'!$B$28, IF('Borrower Wise Details'!G5&lt;&gt;"", 'Borrower Wise Details'!G5, ""))</f>
        <v>SF0059045</v>
      </c>
      <c r="U5" s="77" t="s">
        <v>296</v>
      </c>
      <c r="V5" s="61"/>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297</v>
      </c>
      <c r="Z5" s="61">
        <v>45966</v>
      </c>
      <c r="AA5" s="61">
        <v>45966</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47200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24620</v>
      </c>
      <c r="AE5" s="126">
        <f>IF(AND(AC5="", AD5=""), "", IF(AD5="", AC5, AC5 - IF(ISNUMBER(AD5), AD5, 0)))</f>
        <v>22580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45966</v>
      </c>
      <c r="AH5" s="70" t="s">
        <v>289</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BH3941</v>
      </c>
      <c r="C5" s="50" t="str">
        <f>IF('Fraud Investigation Report'!D5="", "", 'Fraud Investigation Report'!D5)</f>
        <v>Mau</v>
      </c>
      <c r="D5" s="68" t="str">
        <f>IF(OR('Fraud Investigation Report'!R5="", 'Fraud Investigation Report'!R5=0), "", 'Fraud Investigation Report'!R5)</f>
        <v>Raj Kumar raja</v>
      </c>
      <c r="E5" s="68" t="str">
        <f>IF(OR('Fraud Investigation Report'!T5="", 'Fraud Investigation Report'!T5=0), "", 'Fraud Investigation Report'!T5)</f>
        <v>SF0059045</v>
      </c>
      <c r="F5" s="68" t="str">
        <f>IF(OR('Fraud Investigation Report'!S5="", 'Fraud Investigation Report'!S5=0), "", 'Fraud Investigation Report'!S5)</f>
        <v>CM</v>
      </c>
      <c r="G5" s="50" t="str">
        <f>IF('Fraud Investigation Report'!J5="", "", 'Fraud Investigation Report'!J5)</f>
        <v>FN25-26-02804</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47200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47200</v>
      </c>
      <c r="O5" s="69">
        <f>IF('Fraud Investigation Report'!AD5="", "", 'Fraud Investigation Report'!AD5)</f>
        <v>24620</v>
      </c>
      <c r="P5" s="126">
        <f>IF(AND(N5="", O5=""), "", IF(O5="", N5, N5 - IF(ISNUMBER(O5), O5, 0)))</f>
        <v>22580</v>
      </c>
      <c r="Q5" s="49"/>
      <c r="R5" s="84" t="s">
        <v>290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35" sqref="D35:E35"/>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t="s">
        <v>252</v>
      </c>
      <c r="B4" s="41" t="s">
        <v>253</v>
      </c>
      <c r="C4" s="41" t="s">
        <v>251</v>
      </c>
      <c r="D4" s="41" t="s">
        <v>250</v>
      </c>
      <c r="E4" s="41" t="s">
        <v>249</v>
      </c>
    </row>
    <row r="5" spans="1:5" ht="35.25" customHeight="1" x14ac:dyDescent="0.3">
      <c r="A5" s="17" t="s">
        <v>5</v>
      </c>
      <c r="B5" s="17" t="s">
        <v>99</v>
      </c>
      <c r="C5" s="17" t="s">
        <v>214</v>
      </c>
      <c r="D5" s="17" t="s">
        <v>100</v>
      </c>
      <c r="E5" s="17" t="s">
        <v>69</v>
      </c>
    </row>
    <row r="6" spans="1:5" ht="25.5" customHeight="1" x14ac:dyDescent="0.3">
      <c r="A6" s="42" t="s">
        <v>248</v>
      </c>
      <c r="B6" s="18">
        <v>45965</v>
      </c>
      <c r="C6" s="18">
        <v>45964</v>
      </c>
      <c r="D6" s="18">
        <v>45965</v>
      </c>
      <c r="E6" s="19">
        <v>0.55694444444444446</v>
      </c>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v>13</v>
      </c>
      <c r="C11" s="23">
        <f>B11*A11</f>
        <v>6500</v>
      </c>
      <c r="D11" s="25">
        <v>13</v>
      </c>
      <c r="E11" s="23">
        <f t="shared" ref="E11:E17" si="0">D11*A11</f>
        <v>6500</v>
      </c>
    </row>
    <row r="12" spans="1:5" ht="14.4" x14ac:dyDescent="0.3">
      <c r="A12" s="24">
        <v>200</v>
      </c>
      <c r="B12" s="25">
        <v>40</v>
      </c>
      <c r="C12" s="23">
        <f>B12*A12</f>
        <v>8000</v>
      </c>
      <c r="D12" s="25">
        <v>40</v>
      </c>
      <c r="E12" s="23">
        <f t="shared" si="0"/>
        <v>8000</v>
      </c>
    </row>
    <row r="13" spans="1:5" ht="14.4" x14ac:dyDescent="0.3">
      <c r="A13" s="24">
        <v>100</v>
      </c>
      <c r="B13" s="25">
        <v>10</v>
      </c>
      <c r="C13" s="23">
        <f t="shared" ref="C13:C17" si="1">B13*A13</f>
        <v>1000</v>
      </c>
      <c r="D13" s="25">
        <v>10</v>
      </c>
      <c r="E13" s="23">
        <f t="shared" si="0"/>
        <v>1000</v>
      </c>
    </row>
    <row r="14" spans="1:5" ht="14.4" x14ac:dyDescent="0.3">
      <c r="A14" s="24">
        <v>50</v>
      </c>
      <c r="B14" s="25">
        <v>0</v>
      </c>
      <c r="C14" s="23">
        <f t="shared" si="1"/>
        <v>0</v>
      </c>
      <c r="D14" s="25">
        <v>0</v>
      </c>
      <c r="E14" s="23">
        <f t="shared" si="0"/>
        <v>0</v>
      </c>
    </row>
    <row r="15" spans="1:5" ht="14.4" x14ac:dyDescent="0.3">
      <c r="A15" s="24">
        <v>20</v>
      </c>
      <c r="B15" s="25">
        <v>0</v>
      </c>
      <c r="C15" s="23">
        <f t="shared" si="1"/>
        <v>0</v>
      </c>
      <c r="D15" s="25">
        <v>0</v>
      </c>
      <c r="E15" s="23">
        <f t="shared" si="0"/>
        <v>0</v>
      </c>
    </row>
    <row r="16" spans="1:5" ht="14.4" x14ac:dyDescent="0.3">
      <c r="A16" s="24">
        <v>10</v>
      </c>
      <c r="B16" s="25">
        <v>0</v>
      </c>
      <c r="C16" s="23">
        <f t="shared" si="1"/>
        <v>0</v>
      </c>
      <c r="D16" s="25">
        <v>0</v>
      </c>
      <c r="E16" s="23">
        <f t="shared" si="0"/>
        <v>0</v>
      </c>
    </row>
    <row r="17" spans="1:5" ht="14.4" x14ac:dyDescent="0.3">
      <c r="A17" s="24">
        <v>5</v>
      </c>
      <c r="B17" s="25">
        <v>0</v>
      </c>
      <c r="C17" s="23">
        <f t="shared" si="1"/>
        <v>0</v>
      </c>
      <c r="D17" s="25">
        <v>0</v>
      </c>
      <c r="E17" s="23">
        <f t="shared" si="0"/>
        <v>0</v>
      </c>
    </row>
    <row r="18" spans="1:5" ht="14.4" x14ac:dyDescent="0.3">
      <c r="A18" s="26" t="s">
        <v>75</v>
      </c>
      <c r="B18" s="27">
        <v>85</v>
      </c>
      <c r="C18" s="23">
        <f>B18</f>
        <v>85</v>
      </c>
      <c r="D18" s="27">
        <v>85</v>
      </c>
      <c r="E18" s="28">
        <f>D18</f>
        <v>85</v>
      </c>
    </row>
    <row r="19" spans="1:5" ht="14.4" x14ac:dyDescent="0.3">
      <c r="A19" s="29"/>
      <c r="B19" s="30" t="s">
        <v>76</v>
      </c>
      <c r="C19" s="31">
        <f>SUM(C10:C18)</f>
        <v>15585</v>
      </c>
      <c r="D19" s="30" t="s">
        <v>76</v>
      </c>
      <c r="E19" s="31">
        <f>SUM(E10:E18)</f>
        <v>15585</v>
      </c>
    </row>
    <row r="20" spans="1:5" ht="30" customHeight="1" x14ac:dyDescent="0.3">
      <c r="A20" s="144" t="s">
        <v>97</v>
      </c>
      <c r="B20" s="145"/>
      <c r="C20" s="32">
        <v>15585</v>
      </c>
      <c r="D20" s="33" t="s">
        <v>91</v>
      </c>
      <c r="E20" s="34">
        <v>0</v>
      </c>
    </row>
    <row r="21" spans="1:5" ht="30" customHeight="1" x14ac:dyDescent="0.3">
      <c r="A21" s="146" t="s">
        <v>88</v>
      </c>
      <c r="B21" s="147"/>
      <c r="C21" s="34">
        <v>0</v>
      </c>
      <c r="D21" s="33" t="s">
        <v>89</v>
      </c>
      <c r="E21" s="34">
        <v>0</v>
      </c>
    </row>
    <row r="22" spans="1:5" ht="30" customHeight="1" x14ac:dyDescent="0.3">
      <c r="A22" s="146" t="s">
        <v>77</v>
      </c>
      <c r="B22" s="147"/>
      <c r="C22" s="34">
        <v>0</v>
      </c>
      <c r="D22" s="35" t="s">
        <v>78</v>
      </c>
      <c r="E22" s="34"/>
    </row>
    <row r="23" spans="1:5" ht="30" customHeight="1" x14ac:dyDescent="0.3">
      <c r="A23" s="146" t="s">
        <v>79</v>
      </c>
      <c r="B23" s="147"/>
      <c r="C23" s="52">
        <f>(C19+C21)-(E20+E21)-E19</f>
        <v>0</v>
      </c>
      <c r="D23" s="53" t="s">
        <v>213</v>
      </c>
      <c r="E23" s="34">
        <v>0</v>
      </c>
    </row>
    <row r="24" spans="1:5" ht="82.5" customHeight="1" x14ac:dyDescent="0.3">
      <c r="A24" s="33" t="s">
        <v>80</v>
      </c>
      <c r="B24" s="131"/>
      <c r="C24" s="131"/>
      <c r="D24" s="131"/>
      <c r="E24" s="131"/>
    </row>
    <row r="25" spans="1:5" ht="57.75" customHeight="1" x14ac:dyDescent="0.3">
      <c r="A25" s="36" t="s">
        <v>81</v>
      </c>
      <c r="B25" s="153"/>
      <c r="C25" s="153"/>
      <c r="D25" s="153"/>
      <c r="E25" s="153"/>
    </row>
    <row r="26" spans="1:5" ht="20.100000000000001" customHeight="1" x14ac:dyDescent="0.3">
      <c r="A26" s="158" t="s">
        <v>190</v>
      </c>
      <c r="B26" s="158"/>
      <c r="C26" s="158"/>
      <c r="D26" s="158"/>
      <c r="E26" s="158"/>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56" t="s">
        <v>216</v>
      </c>
      <c r="E29" s="157"/>
    </row>
    <row r="30" spans="1:5" ht="40.049999999999997" customHeight="1" x14ac:dyDescent="0.3">
      <c r="A30" s="127"/>
      <c r="B30" s="127"/>
      <c r="C30" s="128"/>
      <c r="D30" s="159"/>
      <c r="E30" s="160"/>
    </row>
    <row r="31" spans="1:5" ht="15" customHeight="1" x14ac:dyDescent="0.3">
      <c r="A31" s="161"/>
      <c r="B31" s="162"/>
      <c r="C31" s="162"/>
      <c r="D31" s="162"/>
      <c r="E31" s="163"/>
    </row>
    <row r="32" spans="1:5" ht="24.75" customHeight="1" x14ac:dyDescent="0.3">
      <c r="A32" s="37" t="s">
        <v>217</v>
      </c>
      <c r="B32" s="38" t="s">
        <v>276</v>
      </c>
      <c r="C32" s="37" t="s">
        <v>82</v>
      </c>
      <c r="D32" s="154" t="s">
        <v>277</v>
      </c>
      <c r="E32" s="155"/>
    </row>
    <row r="33" spans="1:5" ht="18" customHeight="1" x14ac:dyDescent="0.3">
      <c r="A33" s="37" t="s">
        <v>83</v>
      </c>
      <c r="B33" s="106" t="s">
        <v>278</v>
      </c>
      <c r="C33" s="39" t="s">
        <v>84</v>
      </c>
      <c r="D33" s="148" t="s">
        <v>279</v>
      </c>
      <c r="E33" s="149"/>
    </row>
    <row r="34" spans="1:5" ht="27.6" x14ac:dyDescent="0.3">
      <c r="A34" s="39" t="s">
        <v>218</v>
      </c>
      <c r="B34" s="38" t="s">
        <v>282</v>
      </c>
      <c r="C34" s="39" t="s">
        <v>219</v>
      </c>
      <c r="D34" s="150" t="s">
        <v>256</v>
      </c>
      <c r="E34" s="151"/>
    </row>
    <row r="35" spans="1:5" ht="27.6" x14ac:dyDescent="0.3">
      <c r="A35" s="39" t="s">
        <v>220</v>
      </c>
      <c r="B35" s="38" t="s">
        <v>283</v>
      </c>
      <c r="C35" s="39" t="s">
        <v>222</v>
      </c>
      <c r="D35" s="150" t="s">
        <v>255</v>
      </c>
      <c r="E35" s="151"/>
    </row>
    <row r="36" spans="1:5" ht="25.5" customHeight="1" x14ac:dyDescent="0.3">
      <c r="A36" s="39" t="s">
        <v>221</v>
      </c>
      <c r="B36" s="38" t="s">
        <v>280</v>
      </c>
      <c r="C36" s="39" t="s">
        <v>223</v>
      </c>
      <c r="D36" s="152" t="s">
        <v>281</v>
      </c>
      <c r="E36" s="152"/>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W5" activePane="bottomRight" state="frozen"/>
      <selection pane="topRight" activeCell="K1" sqref="K1"/>
      <selection pane="bottomLeft" activeCell="A5" sqref="A5"/>
      <selection pane="bottomRight" activeCell="W5" sqref="W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BH3941</v>
      </c>
      <c r="C5" s="119" t="str">
        <f>IF('Loan Outstanding Report'!$H$5="", "", 'Loan Outstanding Report'!$H$5)</f>
        <v>Mau</v>
      </c>
      <c r="D5" s="41" t="s">
        <v>292</v>
      </c>
      <c r="E5" s="65">
        <v>45966</v>
      </c>
      <c r="F5" s="38" t="s">
        <v>293</v>
      </c>
      <c r="G5" s="49" t="s">
        <v>294</v>
      </c>
      <c r="H5" s="49" t="s">
        <v>295</v>
      </c>
      <c r="I5" s="120" t="s">
        <v>257</v>
      </c>
      <c r="J5" s="120" t="s">
        <v>260</v>
      </c>
      <c r="K5" s="120" t="s">
        <v>264</v>
      </c>
      <c r="L5" s="11">
        <v>358194155</v>
      </c>
      <c r="M5" s="65" t="s">
        <v>265</v>
      </c>
      <c r="N5" s="124">
        <v>65000</v>
      </c>
      <c r="O5" s="124">
        <v>3460</v>
      </c>
      <c r="P5" s="121" t="s">
        <v>140</v>
      </c>
      <c r="Q5" s="80">
        <v>45558</v>
      </c>
      <c r="R5" s="124">
        <v>47200</v>
      </c>
      <c r="S5" s="124">
        <v>24620</v>
      </c>
      <c r="T5" s="124">
        <v>0</v>
      </c>
      <c r="U5" s="125">
        <f t="shared" ref="U5" si="0">IF(AND(ISBLANK(R5),ISBLANK(S5),ISBLANK(T5)),"",R5-(S5+T5))</f>
        <v>22580</v>
      </c>
      <c r="V5" s="117" t="s">
        <v>203</v>
      </c>
      <c r="W5" s="122" t="s">
        <v>289</v>
      </c>
    </row>
    <row r="6" spans="1:23" ht="25.0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BR5" activePane="bottomRight" state="frozen"/>
      <selection pane="topRight" activeCell="Q1" sqref="Q1"/>
      <selection pane="bottomLeft" activeCell="A5" sqref="A5"/>
      <selection pane="bottomRight" activeCell="BR5" sqref="BR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245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246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247</v>
      </c>
      <c r="C5" s="38" t="s">
        <v>248</v>
      </c>
      <c r="D5" s="38" t="s">
        <v>249</v>
      </c>
      <c r="E5" s="38" t="s">
        <v>250</v>
      </c>
      <c r="F5" s="38" t="s">
        <v>251</v>
      </c>
      <c r="G5" s="84" t="s">
        <v>252</v>
      </c>
      <c r="H5" s="38" t="s">
        <v>253</v>
      </c>
      <c r="I5" s="84">
        <v>17656</v>
      </c>
      <c r="J5" s="38" t="s">
        <v>254</v>
      </c>
      <c r="K5" s="84">
        <v>17656</v>
      </c>
      <c r="L5" s="84" t="s">
        <v>255</v>
      </c>
      <c r="M5" s="38" t="s">
        <v>256</v>
      </c>
      <c r="N5" s="84">
        <v>25190</v>
      </c>
      <c r="O5" s="84" t="s">
        <v>257</v>
      </c>
      <c r="P5" s="84">
        <v>552986</v>
      </c>
      <c r="Q5" s="38" t="s">
        <v>258</v>
      </c>
      <c r="R5" s="38" t="s">
        <v>259</v>
      </c>
      <c r="S5" s="84" t="s">
        <v>260</v>
      </c>
      <c r="T5" s="84" t="s">
        <v>260</v>
      </c>
      <c r="U5" s="84" t="s">
        <v>261</v>
      </c>
      <c r="V5" s="84" t="s">
        <v>262</v>
      </c>
      <c r="W5" s="84">
        <v>0</v>
      </c>
      <c r="X5" s="38" t="s">
        <v>263</v>
      </c>
      <c r="Y5" s="84">
        <v>358194155</v>
      </c>
      <c r="Z5" s="38" t="s">
        <v>264</v>
      </c>
      <c r="AA5" s="108" t="s">
        <v>265</v>
      </c>
      <c r="AB5" s="84">
        <v>65000</v>
      </c>
      <c r="AC5" s="108" t="s">
        <v>266</v>
      </c>
      <c r="AD5" s="84">
        <v>24</v>
      </c>
      <c r="AE5" s="84" t="s">
        <v>267</v>
      </c>
      <c r="AF5" s="84" t="s">
        <v>268</v>
      </c>
      <c r="AG5" s="108" t="s">
        <v>269</v>
      </c>
      <c r="AH5" s="84" t="s">
        <v>270</v>
      </c>
      <c r="AI5" s="108" t="s">
        <v>271</v>
      </c>
      <c r="AJ5" s="84">
        <v>3460</v>
      </c>
      <c r="AK5" s="84">
        <v>3460</v>
      </c>
      <c r="AL5" s="108" t="s">
        <v>272</v>
      </c>
      <c r="AM5" s="84">
        <v>25738.85</v>
      </c>
      <c r="AN5" s="112">
        <v>12321.15</v>
      </c>
      <c r="AO5" s="112">
        <v>38060</v>
      </c>
      <c r="AP5" s="112">
        <v>39261.15</v>
      </c>
      <c r="AQ5" s="112">
        <v>5929.85</v>
      </c>
      <c r="AR5" s="112">
        <v>45191</v>
      </c>
      <c r="AS5" s="112">
        <v>5349.64</v>
      </c>
      <c r="AT5" s="112">
        <v>1570.36</v>
      </c>
      <c r="AU5" s="112">
        <v>6920</v>
      </c>
      <c r="AV5" s="84">
        <v>13</v>
      </c>
      <c r="AW5" s="84"/>
      <c r="AX5" s="84"/>
      <c r="AY5" s="108"/>
      <c r="AZ5" s="84"/>
      <c r="BA5" s="84"/>
      <c r="BB5" s="84" t="s">
        <v>273</v>
      </c>
      <c r="BC5" s="84" t="s">
        <v>145</v>
      </c>
      <c r="BD5" s="108"/>
      <c r="BE5" s="84">
        <v>0</v>
      </c>
      <c r="BF5" s="38" t="s">
        <v>260</v>
      </c>
      <c r="BG5" s="84" t="s">
        <v>274</v>
      </c>
      <c r="BH5" s="114" t="s">
        <v>275</v>
      </c>
      <c r="BI5" s="38" t="s">
        <v>110</v>
      </c>
      <c r="BJ5" s="85">
        <v>45966</v>
      </c>
      <c r="BK5" s="84"/>
      <c r="BL5" s="38" t="s">
        <v>114</v>
      </c>
      <c r="BM5" s="115" t="s">
        <v>119</v>
      </c>
      <c r="BN5" s="116" t="s">
        <v>200</v>
      </c>
      <c r="BO5" s="84" t="s">
        <v>242</v>
      </c>
      <c r="BP5" s="84">
        <v>22580</v>
      </c>
      <c r="BQ5" s="117" t="s">
        <v>209</v>
      </c>
      <c r="BR5" s="129" t="s">
        <v>291</v>
      </c>
    </row>
    <row r="6" spans="1:70" s="113" customFormat="1" ht="15"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2025-05-06T06:37:39Z</cp:lastPrinted>
  <dcterms:created xsi:type="dcterms:W3CDTF">2023-04-07T11:05:50Z</dcterms:created>
  <dcterms:modified xsi:type="dcterms:W3CDTF">2025-11-05T12:16:23Z</dcterms:modified>
</cp:coreProperties>
</file>