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2836\"/>
    </mc:Choice>
  </mc:AlternateContent>
  <xr:revisionPtr revIDLastSave="0" documentId="13_ncr:1_{8664D960-4BEE-4B2C-8D55-E3DD5289A5CD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1" i="20" l="1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<sst xmlns="http://schemas.openxmlformats.org/spreadsheetml/2006/main" count="584" uniqueCount="355">
  <si>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</si>
  <si>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</si>
  <si>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</si>
  <si>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</si>
  <si>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</si>
  <si>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</si>
  <si>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</si>
  <si>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</si>
  <si>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</si>
  <si>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</si>
  <si>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</si>
  <si>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</si>
  <si>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</si>
  <si>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</si>
  <si>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</si>
  <si>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</si>
  <si>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</si>
  <si>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</si>
  <si>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</si>
  <si>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</si>
  <si>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</si>
  <si>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</si>
  <si>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</si>
  <si>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</si>
  <si>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</si>
  <si>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</si>
  <si>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</si>
  <si>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</si>
  <si>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</si>
  <si>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</si>
  <si>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</si>
  <si>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</si>
  <si>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</si>
  <si>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</si>
  <si>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</si>
  <si>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</si>
  <si>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</si>
  <si>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</si>
  <si>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</si>
  <si>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</si>
  <si>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</si>
  <si>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</si>
  <si>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</si>
  <si>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</si>
  <si>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</si>
  <si>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</si>
  <si>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</si>
  <si>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</si>
  <si>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</si>
  <si>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</si>
  <si>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</si>
  <si>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</si>
  <si>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</si>
  <si>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</si>
  <si>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</si>
  <si>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</si>
  <si>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</si>
  <si>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</si>
  <si>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</si>
  <si>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</si>
  <si>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</si>
  <si>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</si>
  <si>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</si>
  <si>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</si>
  <si>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</si>
  <si>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</si>
  <si>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</si>
  <si>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</si>
  <si>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</si>
  <si>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</si>
  <si>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</si>
  <si>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</si>
  <si>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</si>
  <si>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</si>
  <si>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</si>
  <si>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</si>
  <si>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</si>
  <si>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</si>
  <si>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</si>
  <si>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</si>
  <si>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</si>
  <si>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</si>
  <si>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</si>
  <si>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</si>
  <si>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</si>
  <si>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</si>
  <si>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</si>
  <si>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</si>
  <si>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</si>
  <si>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</si>
  <si>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</si>
  <si>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</si>
  <si>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</si>
  <si>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</si>
  <si>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</si>
  <si>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</si>
  <si>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</si>
  <si>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</si>
  <si>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</si>
  <si>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</si>
  <si>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</si>
  <si>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</si>
  <si>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</si>
  <si>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</si>
  <si>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</si>
  <si>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</si>
  <si>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</si>
  <si>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</si>
  <si>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</si>
  <si>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</si>
  <si>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</si>
  <si>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</si>
  <si>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</si>
  <si>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</si>
  <si>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</si>
  <si>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</si>
  <si>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</si>
  <si>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</si>
  <si>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</si>
  <si>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</si>
  <si>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</si>
  <si>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</si>
  <si>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</si>
  <si>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</si>
  <si>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</si>
  <si>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</si>
  <si>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</si>
  <si>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</si>
  <si>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</si>
  <si>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</si>
  <si>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</si>
  <si>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</si>
  <si>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</si>
  <si>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</si>
  <si>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</si>
  <si>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</si>
  <si>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</si>
  <si>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</si>
  <si>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</si>
  <si>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</si>
  <si>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</si>
  <si>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</si>
  <si>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</si>
  <si>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</si>
  <si>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</si>
  <si>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</si>
  <si>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</si>
  <si>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</si>
  <si>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</si>
  <si>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</si>
  <si>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</si>
  <si>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</si>
  <si>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</si>
  <si>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</si>
  <si>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</si>
  <si>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</si>
  <si>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</si>
  <si>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</si>
  <si>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</si>
  <si>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</si>
  <si>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</si>
  <si>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</si>
  <si>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</si>
  <si>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</si>
  <si>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</si>
  <si>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</si>
  <si>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</si>
  <si>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</si>
  <si>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</si>
  <si>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</si>
  <si>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</si>
  <si>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</si>
  <si>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</si>
  <si>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</si>
  <si>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</si>
  <si>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</si>
  <si>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</si>
  <si>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</si>
  <si>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</si>
  <si>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</si>
  <si>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</si>
  <si>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</si>
  <si>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</si>
  <si>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</si>
  <si>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</si>
  <si>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</si>
  <si>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</si>
  <si>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</si>
  <si>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</si>
  <si>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</si>
  <si>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</si>
  <si>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</si>
  <si>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</si>
  <si>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</si>
  <si>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</si>
  <si>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</si>
  <si>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</si>
  <si>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</si>
  <si>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</si>
  <si>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</si>
  <si>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</si>
  <si>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</si>
  <si>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</si>
  <si>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</si>
  <si>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</si>
  <si>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</si>
  <si>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</si>
  <si>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</si>
  <si>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</si>
  <si>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</si>
  <si>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</si>
  <si>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</si>
  <si>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</si>
  <si>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</si>
  <si>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</si>
  <si>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</si>
  <si>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</si>
  <si>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</si>
  <si>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</si>
  <si>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</si>
  <si>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</si>
  <si>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</si>
  <si>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</si>
  <si>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</si>
  <si>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</si>
  <si>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</si>
  <si>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</si>
  <si>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</si>
  <si>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</si>
  <si>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</si>
  <si>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</si>
  <si>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</si>
  <si>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</si>
  <si>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</si>
  <si>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</si>
  <si>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</si>
  <si>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</si>
  <si>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</si>
  <si>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</si>
  <si>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</si>
  <si>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</si>
  <si>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</si>
  <si>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</si>
  <si>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</si>
  <si>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Sachin Anandrao Desai/SF0086978</t>
  </si>
  <si>
    <t>Sachin Ganpati Tate/SF0098136</t>
  </si>
  <si>
    <t>Aniket Ajit Chiparge/SF0097792</t>
  </si>
  <si>
    <t>No SVP</t>
  </si>
  <si>
    <t>MR2833</t>
  </si>
  <si>
    <t>Kagal</t>
  </si>
  <si>
    <t>Miraj</t>
  </si>
  <si>
    <t>Sangli</t>
  </si>
  <si>
    <t>Pune</t>
  </si>
  <si>
    <t>Maharashtra</t>
  </si>
  <si>
    <t>Ajay Ashok Chougule</t>
  </si>
  <si>
    <t>SF0074649</t>
  </si>
  <si>
    <t>Branch Manager</t>
  </si>
  <si>
    <t>Nitin Ashok  Jadhav</t>
  </si>
  <si>
    <t>SF0064337</t>
  </si>
  <si>
    <t>Credit Assistant</t>
  </si>
  <si>
    <t>Dual Staff</t>
  </si>
  <si>
    <t>Available &amp; Updated</t>
  </si>
  <si>
    <t>Form Date :16 Dec 2025</t>
  </si>
  <si>
    <t>To Date :16 Dec 2025</t>
  </si>
  <si>
    <t>Reporting Time : 7:45 AM</t>
  </si>
  <si>
    <t>West</t>
  </si>
  <si>
    <t>Shahu Nagar</t>
  </si>
  <si>
    <t>SF0098599</t>
  </si>
  <si>
    <t>Rohit Amrut Sutar</t>
  </si>
  <si>
    <t>80</t>
  </si>
  <si>
    <t>SWATI 001 80 G2</t>
  </si>
  <si>
    <t>Chetana</t>
  </si>
  <si>
    <t>SSF4149206</t>
  </si>
  <si>
    <t>OBC</t>
  </si>
  <si>
    <t>HINDU</t>
  </si>
  <si>
    <t>Agriculture &amp; Farming</t>
  </si>
  <si>
    <t>REKHA MARUTI BODHALE</t>
  </si>
  <si>
    <t>K.Sangaovn</t>
  </si>
  <si>
    <t>K.Sangaovn C1</t>
  </si>
  <si>
    <t>RAJE 002 C1 G2</t>
  </si>
  <si>
    <t>SSF4537916</t>
  </si>
  <si>
    <t>JYOTI PRAKASH MANE</t>
  </si>
  <si>
    <t>591512</t>
  </si>
  <si>
    <t>SHRI 002 591512 G1</t>
  </si>
  <si>
    <t>SSF4538155</t>
  </si>
  <si>
    <t>SC</t>
  </si>
  <si>
    <t>GITA KIRAN HEGADE</t>
  </si>
  <si>
    <t>18-Jul-2023</t>
  </si>
  <si>
    <t>10</t>
  </si>
  <si>
    <t>1</t>
  </si>
  <si>
    <t>2.42 Yrs</t>
  </si>
  <si>
    <t>18 Jul 2023</t>
  </si>
  <si>
    <t>&gt; 2 to 4 Years</t>
  </si>
  <si>
    <t>10-Sep-2023</t>
  </si>
  <si>
    <t>13-May-2025</t>
  </si>
  <si>
    <t>&gt;180</t>
  </si>
  <si>
    <t>Open</t>
  </si>
  <si>
    <t>16-Sep-2023</t>
  </si>
  <si>
    <t>08</t>
  </si>
  <si>
    <t>2.25 Yrs</t>
  </si>
  <si>
    <t>16 Sep 2023</t>
  </si>
  <si>
    <t>08-Nov-2023</t>
  </si>
  <si>
    <t>06-Sep-2025</t>
  </si>
  <si>
    <t>151-180</t>
  </si>
  <si>
    <t>09-Apr-2025</t>
  </si>
  <si>
    <t>30-Sep-2025</t>
  </si>
  <si>
    <t>7558289105</t>
  </si>
  <si>
    <t>8329909716</t>
  </si>
  <si>
    <t>9960741352</t>
  </si>
  <si>
    <t>Chandrasing M. Malani/SF0052961</t>
  </si>
  <si>
    <t>Business</t>
  </si>
  <si>
    <t>FN25-26-02836</t>
  </si>
  <si>
    <t>Krantikumar Lohar</t>
  </si>
  <si>
    <t>SF0032087</t>
  </si>
  <si>
    <t>Terminated</t>
  </si>
  <si>
    <t>As per Cash Receipt, Borrower REKHA MARUTI BODHALE/352173196 paid the pre-closed amount of Rs 17414/- on 17 Dec 2024 to BM Krantikumar Lohar/SF0032087, and BM Karntikumar posted demand date-wise on 10 Jan 2025 of Rs 2240/-,
on 13 Feb 2025 of Rs 2240/-,
on 13 Mar 2025 of Rs 2240/-,
on 11 Apr 2025 of Rs 2240/-, and
on 13 May 2025 of Rs 2240/-, but the remaining amount was not posted in the FIMO of Rs 6214/-</t>
  </si>
  <si>
    <t>Nagar Palika (Kagal)</t>
  </si>
  <si>
    <t>364479</t>
  </si>
  <si>
    <t>364479 Mahira1</t>
  </si>
  <si>
    <t>SSF5628660</t>
  </si>
  <si>
    <t>EBC</t>
  </si>
  <si>
    <t>ROHINI UDAY GADEKAR</t>
  </si>
  <si>
    <t>23-Feb-2024</t>
  </si>
  <si>
    <t>1.81 Yrs</t>
  </si>
  <si>
    <t>23 Feb 2024</t>
  </si>
  <si>
    <t>&lt;= 2 Years</t>
  </si>
  <si>
    <t>10-Apr-2024</t>
  </si>
  <si>
    <t>16-Apr-2025</t>
  </si>
  <si>
    <t>30-Jun-2025</t>
  </si>
  <si>
    <t>9284561544</t>
  </si>
  <si>
    <t>As per the borrower sub-ledger, borrower JYOTI PRAKASH MANE/353017667 paid the pre-closed amount of Rs 21220/- on 28 Dec 2024 to BM Krantikumar Lohar/SF0032087, but BM posted the demand date-wise on 08 Jan 2025 of Rs 2240/-,
on 08 Feb 2025 of Rs 2240/-,
on 08 Mar 2025 of Rs 2240/-,
on 09 Apr 2025 of Rs 2240/-, and
On 11 May 2025, of Rs 2240/-, and the remaining amount was not posted in the FIMO of Rs 10020/-.</t>
  </si>
  <si>
    <t>SAMRUDDI</t>
  </si>
  <si>
    <t>SSF5787832</t>
  </si>
  <si>
    <t>GENERAL</t>
  </si>
  <si>
    <t>VANDANA DHONDIRAM PITEL</t>
  </si>
  <si>
    <t>Unnati</t>
  </si>
  <si>
    <t>21-Mar-2024</t>
  </si>
  <si>
    <t>1.74 Yrs</t>
  </si>
  <si>
    <t>21 Mar 2024</t>
  </si>
  <si>
    <t>10-May-2024</t>
  </si>
  <si>
    <t>13-Dec-2025</t>
  </si>
  <si>
    <t>61-90</t>
  </si>
  <si>
    <t>17-Oct-2024</t>
  </si>
  <si>
    <t>IL-1</t>
  </si>
  <si>
    <t>10-Dec-2024</t>
  </si>
  <si>
    <t>17-Nov-2025</t>
  </si>
  <si>
    <t>9834313629</t>
  </si>
  <si>
    <t>As per the Digital payment, borrower VANDANA DHONDIRAM PITEL/355833399 paid the EMI amount of Rs 2240/- on 15 Jan 2025 to BM Krantikumar Lohar/SF0032087.
But BM Krantikumar did not post in FIMO.
And paid Nov 2024, but the evidence is not available.</t>
  </si>
  <si>
    <t>As per the borrower sub-ledger, borrower GITA KIRAN HEGADE/353018091 paid the pre-closed amount of Rs 21220/- on 28 Dec 2024 to BM Krantikumar Lohar/SF0032087, but BM posted the demand date-wise on 08 Jan 2025 of Rs 2240/-,
on 08 Feb 2025 of Rs 2240/-,
on 08 Mar 2025 of Rs 2240/-, and
On 09 Apr 2025, of Rs 2240/-, and the remaining amount was not posted in the FIMO of Rs 12260/-.</t>
  </si>
  <si>
    <t>As per the Digital payment, borrower VANDANA DHONDIRAM PITEL/358482302 paid the EMI amount of Rs 2680/- on 10 Jan 2025 to BM Krantikumar Lohar/SF0032087.
But BM Krantikumar did not post in FIMO.</t>
  </si>
  <si>
    <t>As per the Digital payment, borrower VANDANA DHONDIRAM PITEL/358482302 paid the EMI amount of Rs 2680/- on 10 Mar 2025 to BM Krantikumar Lohar/SF0032087.
But BM Krantikumar did not post in FIMO.</t>
  </si>
  <si>
    <t>As per the cash receipt, borrower ROHINI UDAY GADEKAR/355434363 paid the pre-closed amount of Rs 24486/- on 27 Mar 2025 to  BM Krantikumar Lohar/SF0032087, but BM only posted one EMI of Rs 2240/- on 16 Apr 2025, and the remaining amount was not posted in FIMO of Rs 22246/-</t>
  </si>
  <si>
    <t>No Action Taken</t>
  </si>
  <si>
    <t>As per the Loan card, borrower VANDANA DHONDIRAM PITEL/358482302 paid the EMI amount of Rs 2680/- on 10 Jan 2025, and of Rs 2680/- on 10 Mar 2025 to BM Krantikumar Lohar/SF0032087.
But BM Krantikumar did not post in FIMO.</t>
  </si>
  <si>
    <t>Verification was completed as per the complaint received against CA Krantikumar Lohar/SF0032087 for the collection-misappropriation of Rs. 7600/-, and Pre-closed of Rs 84340/-, the total fraud amount is 91940/-.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</si>
</sst>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MR2833</v>
      </c>
      <c r="D5" s="63" t="str">
        <f>IF('Physical Cash at Safe'!D28="Yes", 'Physical Cash at Safe'!B4, 'Borrower Wise Details'!C5)</f>
        <v>Kagal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Pune</v>
      </c>
      <c r="G5" s="61">
        <v>45968</v>
      </c>
      <c r="H5" s="107" t="s">
        <v>310</v>
      </c>
      <c r="I5" s="61">
        <v>45968</v>
      </c>
      <c r="J5" s="74" t="str">
        <f>IF('Physical Cash at Safe'!D28="Yes",'Physical Cash at Safe'!E28,IF('Borrower Wise Details'!D5&lt;&gt;"",'Borrower Wise Details'!D5,""))</f>
        <v>FN25-26-02836</v>
      </c>
      <c r="K5" s="81">
        <v>1</v>
      </c>
      <c r="L5" s="82">
        <v>17414</v>
      </c>
      <c r="M5" s="82">
        <v>11200</v>
      </c>
      <c r="N5" s="82" t="s">
        <v>244</v>
      </c>
      <c r="O5" s="82" t="s">
        <v>245</v>
      </c>
      <c r="P5" s="82" t="s">
        <v>246</v>
      </c>
      <c r="Q5" s="82" t="s">
        <v>247</v>
      </c>
      <c r="R5" s="75" t="str">
        <f>IF('Physical Cash at Safe'!$D$28="Yes", 'Physical Cash at Safe'!$A$28, IF('Borrower Wise Details'!F5&lt;&gt;"", 'Borrower Wise Details'!F5, ""))</f>
        <v>Krantikumar Lohar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SF0032087</v>
      </c>
      <c r="U5" s="77" t="s">
        <v>314</v>
      </c>
      <c r="V5" s="61">
        <v>45790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/>
      <c r="Z5" s="61">
        <v>46006</v>
      </c>
      <c r="AA5" s="61">
        <v>46009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91940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33600</v>
      </c>
      <c r="AE5" s="126">
        <f>IF(AND(AC5="", AD5=""), "", IF(AD5="", AC5, AC5 - IF(ISNUMBER(AD5), AD5, 0)))</f>
        <v>58340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5</v>
      </c>
      <c r="AG5" s="61">
        <v>46017</v>
      </c>
      <c r="AH5" s="70" t="s">
        <v>354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H5" activePane="bottomRight" state="frozen"/>
      <selection pane="topRight" activeCell="B1" sqref="B1"/>
      <selection pane="bottomLeft" activeCell="A5" sqref="A5"/>
      <selection pane="bottomRight" activeCell="O5" sqref="O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MR2833</v>
      </c>
      <c r="C5" s="50" t="str">
        <f>IF('Fraud Investigation Report'!D5="", "", 'Fraud Investigation Report'!D5)</f>
        <v>Kagal</v>
      </c>
      <c r="D5" s="68" t="str">
        <f>IF(OR('Fraud Investigation Report'!R5="", 'Fraud Investigation Report'!R5=0), "", 'Fraud Investigation Report'!R5)</f>
        <v>Krantikumar Lohar</v>
      </c>
      <c r="E5" s="68" t="str">
        <f>IF(OR('Fraud Investigation Report'!T5="", 'Fraud Investigation Report'!T5=0), "", 'Fraud Investigation Report'!T5)</f>
        <v>SF0032087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FN25-26-02836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7600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84340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91940</v>
      </c>
      <c r="O5" s="69">
        <f>IF('Fraud Investigation Report'!AD5="", "", 'Fraud Investigation Report'!AD5)</f>
        <v>33600</v>
      </c>
      <c r="P5" s="126">
        <f>IF(AND(N5="", O5=""), "", IF(O5="", N5, N5 - IF(ISNUMBER(O5), O5, 0)))</f>
        <v>58340</v>
      </c>
      <c r="Q5" s="49"/>
      <c r="R5" s="84" t="s">
        <v>352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35" sqref="D35:E35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248</v>
      </c>
      <c r="B4" s="41" t="s">
        <v>249</v>
      </c>
      <c r="C4" s="41" t="s">
        <v>250</v>
      </c>
      <c r="D4" s="41" t="s">
        <v>251</v>
      </c>
      <c r="E4" s="41" t="s">
        <v>252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 t="s">
        <v>253</v>
      </c>
      <c r="B6" s="18">
        <v>46006</v>
      </c>
      <c r="C6" s="18">
        <v>46006</v>
      </c>
      <c r="D6" s="18">
        <v>46006</v>
      </c>
      <c r="E6" s="19">
        <v>0.86458333333333337</v>
      </c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3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212</v>
      </c>
      <c r="E23" s="34"/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189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40" t="s">
        <v>215</v>
      </c>
      <c r="E29" s="141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216</v>
      </c>
      <c r="B32" s="38" t="s">
        <v>260</v>
      </c>
      <c r="C32" s="37" t="s">
        <v>82</v>
      </c>
      <c r="D32" s="138" t="s">
        <v>261</v>
      </c>
      <c r="E32" s="139"/>
    </row>
    <row r="33" spans="1:5" ht="18" customHeight="1" x14ac:dyDescent="0.3">
      <c r="A33" s="37" t="s">
        <v>83</v>
      </c>
      <c r="B33" s="106">
        <v>276</v>
      </c>
      <c r="C33" s="39" t="s">
        <v>84</v>
      </c>
      <c r="D33" s="132">
        <v>250</v>
      </c>
      <c r="E33" s="133"/>
    </row>
    <row r="34" spans="1:5" ht="27.6" x14ac:dyDescent="0.3">
      <c r="A34" s="39" t="s">
        <v>217</v>
      </c>
      <c r="B34" s="38" t="s">
        <v>254</v>
      </c>
      <c r="C34" s="39" t="s">
        <v>218</v>
      </c>
      <c r="D34" s="134" t="s">
        <v>257</v>
      </c>
      <c r="E34" s="135"/>
    </row>
    <row r="35" spans="1:5" ht="27.6" x14ac:dyDescent="0.3">
      <c r="A35" s="39" t="s">
        <v>219</v>
      </c>
      <c r="B35" s="38" t="s">
        <v>255</v>
      </c>
      <c r="C35" s="39" t="s">
        <v>221</v>
      </c>
      <c r="D35" s="134" t="s">
        <v>258</v>
      </c>
      <c r="E35" s="135"/>
    </row>
    <row r="36" spans="1:5" ht="25.5" customHeight="1" x14ac:dyDescent="0.3">
      <c r="A36" s="39" t="s">
        <v>220</v>
      </c>
      <c r="B36" s="38" t="s">
        <v>256</v>
      </c>
      <c r="C36" s="39" t="s">
        <v>222</v>
      </c>
      <c r="D36" s="136" t="s">
        <v>259</v>
      </c>
      <c r="E36" s="13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W5" activePane="bottomRight" state="frozen"/>
      <selection pane="topRight" activeCell="K1" sqref="K1"/>
      <selection pane="bottomLeft" activeCell="A5" sqref="A5"/>
      <selection pane="bottomRight" activeCell="W5" sqref="W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MR2833</v>
      </c>
      <c r="C5" s="119" t="str">
        <f>IF('Loan Outstanding Report'!$H$5="", "", 'Loan Outstanding Report'!$H$5)</f>
        <v>Kagal</v>
      </c>
      <c r="D5" s="41" t="s">
        <v>311</v>
      </c>
      <c r="E5" s="65">
        <v>46007</v>
      </c>
      <c r="F5" s="38" t="s">
        <v>312</v>
      </c>
      <c r="G5" s="49" t="s">
        <v>313</v>
      </c>
      <c r="H5" s="49" t="s">
        <v>256</v>
      </c>
      <c r="I5" s="120">
        <v>80</v>
      </c>
      <c r="J5" s="120" t="s">
        <v>272</v>
      </c>
      <c r="K5" s="120" t="s">
        <v>276</v>
      </c>
      <c r="L5" s="11">
        <v>352173196</v>
      </c>
      <c r="M5" s="65" t="s">
        <v>287</v>
      </c>
      <c r="N5" s="124">
        <v>42000</v>
      </c>
      <c r="O5" s="124">
        <v>2240</v>
      </c>
      <c r="P5" s="121" t="s">
        <v>140</v>
      </c>
      <c r="Q5" s="80">
        <v>46008</v>
      </c>
      <c r="R5" s="124">
        <v>17414</v>
      </c>
      <c r="S5" s="124">
        <v>11200</v>
      </c>
      <c r="T5" s="124">
        <v>0</v>
      </c>
      <c r="U5" s="125">
        <f t="shared" ref="U5" si="0">IF(AND(ISBLANK(R5),ISBLANK(S5),ISBLANK(T5)),"",R5-(S5+T5))</f>
        <v>6214</v>
      </c>
      <c r="V5" s="117" t="s">
        <v>203</v>
      </c>
      <c r="W5" s="122" t="s">
        <v>315</v>
      </c>
    </row>
    <row r="6" spans="1:23" ht="25.05" customHeight="1" x14ac:dyDescent="0.3">
      <c r="A6" s="64">
        <v>2</v>
      </c>
      <c r="B6" s="60" t="str">
        <f>IF(J6&lt;&gt;"", $B$5, "")</f>
        <v>MR2833</v>
      </c>
      <c r="C6" s="119" t="str">
        <f>IF(J6&lt;&gt;"", $C$5, "")</f>
        <v>Kagal</v>
      </c>
      <c r="D6" s="41" t="str">
        <f>IF(J6&lt;&gt;"", $D$5, "")</f>
        <v>FN25-26-02836</v>
      </c>
      <c r="E6" s="65">
        <v>46007</v>
      </c>
      <c r="F6" s="38" t="str">
        <f>IF(J6&lt;&gt;"", $F$5, "")</f>
        <v>Krantikumar Lohar</v>
      </c>
      <c r="G6" s="49" t="str">
        <f>IF(J6&lt;&gt;"", $G$5, "")</f>
        <v>SF0032087</v>
      </c>
      <c r="H6" s="49" t="str">
        <f>IF(J6&lt;&gt;"", $H$5, "")</f>
        <v>Branch Manager</v>
      </c>
      <c r="I6" s="120" t="s">
        <v>317</v>
      </c>
      <c r="J6" s="120" t="s">
        <v>332</v>
      </c>
      <c r="K6" s="120" t="s">
        <v>334</v>
      </c>
      <c r="L6" s="11">
        <v>358482302</v>
      </c>
      <c r="M6" s="65" t="s">
        <v>342</v>
      </c>
      <c r="N6" s="124">
        <v>40000</v>
      </c>
      <c r="O6" s="124">
        <v>2680</v>
      </c>
      <c r="P6" s="121" t="s">
        <v>139</v>
      </c>
      <c r="Q6" s="80">
        <v>45667</v>
      </c>
      <c r="R6" s="124">
        <v>2680</v>
      </c>
      <c r="S6" s="124">
        <v>0</v>
      </c>
      <c r="T6" s="124">
        <v>0</v>
      </c>
      <c r="U6" s="125">
        <f t="shared" ref="U6:U69" si="1">IF(AND(ISBLANK(R6),ISBLANK(S6),ISBLANK(T6)),"",R6-(S6+T6))</f>
        <v>2680</v>
      </c>
      <c r="V6" s="117" t="s">
        <v>201</v>
      </c>
      <c r="W6" s="122" t="s">
        <v>349</v>
      </c>
    </row>
    <row r="7" spans="1:23" ht="25.05" customHeight="1" x14ac:dyDescent="0.3">
      <c r="A7" s="64">
        <v>3</v>
      </c>
      <c r="B7" s="60" t="str">
        <f t="shared" ref="B7:B70" si="2">IF(J7&lt;&gt;"", $B$5, "")</f>
        <v>MR2833</v>
      </c>
      <c r="C7" s="119" t="str">
        <f t="shared" ref="C7:C70" si="3">IF(J7&lt;&gt;"", $C$5, "")</f>
        <v>Kagal</v>
      </c>
      <c r="D7" s="41" t="str">
        <f t="shared" ref="D7:D70" si="4">IF(J7&lt;&gt;"", $D$5, "")</f>
        <v>FN25-26-02836</v>
      </c>
      <c r="E7" s="65">
        <v>46007</v>
      </c>
      <c r="F7" s="38" t="str">
        <f t="shared" ref="F7:F70" si="5">IF(J7&lt;&gt;"", $F$5, "")</f>
        <v>Krantikumar Lohar</v>
      </c>
      <c r="G7" s="49" t="str">
        <f t="shared" ref="G7:G70" si="6">IF(J7&lt;&gt;"", $G$5, "")</f>
        <v>SF0032087</v>
      </c>
      <c r="H7" s="49" t="str">
        <f t="shared" ref="H7:H70" si="7">IF(J7&lt;&gt;"", $H$5, "")</f>
        <v>Branch Manager</v>
      </c>
      <c r="I7" s="120" t="s">
        <v>317</v>
      </c>
      <c r="J7" s="120" t="s">
        <v>332</v>
      </c>
      <c r="K7" s="120" t="s">
        <v>334</v>
      </c>
      <c r="L7" s="11">
        <v>358482302</v>
      </c>
      <c r="M7" s="65" t="s">
        <v>342</v>
      </c>
      <c r="N7" s="124">
        <v>40000</v>
      </c>
      <c r="O7" s="124">
        <v>2680</v>
      </c>
      <c r="P7" s="121" t="s">
        <v>139</v>
      </c>
      <c r="Q7" s="80">
        <v>45726</v>
      </c>
      <c r="R7" s="124">
        <v>2680</v>
      </c>
      <c r="S7" s="124">
        <v>0</v>
      </c>
      <c r="T7" s="124">
        <v>0</v>
      </c>
      <c r="U7" s="125">
        <f t="shared" si="1"/>
        <v>2680</v>
      </c>
      <c r="V7" s="117" t="s">
        <v>201</v>
      </c>
      <c r="W7" s="122" t="s">
        <v>350</v>
      </c>
    </row>
    <row r="8" spans="1:23" ht="25.05" customHeight="1" x14ac:dyDescent="0.3">
      <c r="A8" s="64">
        <v>4</v>
      </c>
      <c r="B8" s="60" t="str">
        <f t="shared" si="2"/>
        <v>MR2833</v>
      </c>
      <c r="C8" s="119" t="str">
        <f t="shared" si="3"/>
        <v>Kagal</v>
      </c>
      <c r="D8" s="41" t="str">
        <f t="shared" si="4"/>
        <v>FN25-26-02836</v>
      </c>
      <c r="E8" s="65">
        <v>46007</v>
      </c>
      <c r="F8" s="38" t="str">
        <f t="shared" si="5"/>
        <v>Krantikumar Lohar</v>
      </c>
      <c r="G8" s="49" t="str">
        <f t="shared" si="6"/>
        <v>SF0032087</v>
      </c>
      <c r="H8" s="49" t="str">
        <f t="shared" si="7"/>
        <v>Branch Manager</v>
      </c>
      <c r="I8" s="120" t="s">
        <v>278</v>
      </c>
      <c r="J8" s="120" t="s">
        <v>280</v>
      </c>
      <c r="K8" s="120" t="s">
        <v>281</v>
      </c>
      <c r="L8" s="11">
        <v>353017667</v>
      </c>
      <c r="M8" s="65" t="s">
        <v>297</v>
      </c>
      <c r="N8" s="124">
        <v>42000</v>
      </c>
      <c r="O8" s="124">
        <v>2240</v>
      </c>
      <c r="P8" s="121" t="s">
        <v>140</v>
      </c>
      <c r="Q8" s="80">
        <v>45654</v>
      </c>
      <c r="R8" s="124">
        <v>21220</v>
      </c>
      <c r="S8" s="124">
        <v>11200</v>
      </c>
      <c r="T8" s="124">
        <v>0</v>
      </c>
      <c r="U8" s="125">
        <f t="shared" si="1"/>
        <v>10020</v>
      </c>
      <c r="V8" s="117" t="s">
        <v>204</v>
      </c>
      <c r="W8" s="122" t="s">
        <v>330</v>
      </c>
    </row>
    <row r="9" spans="1:23" ht="25.05" customHeight="1" x14ac:dyDescent="0.3">
      <c r="A9" s="64">
        <v>5</v>
      </c>
      <c r="B9" s="60" t="str">
        <f t="shared" si="2"/>
        <v>MR2833</v>
      </c>
      <c r="C9" s="119" t="str">
        <f t="shared" si="3"/>
        <v>Kagal</v>
      </c>
      <c r="D9" s="41" t="str">
        <f t="shared" si="4"/>
        <v>FN25-26-02836</v>
      </c>
      <c r="E9" s="65">
        <v>46007</v>
      </c>
      <c r="F9" s="38" t="str">
        <f t="shared" si="5"/>
        <v>Krantikumar Lohar</v>
      </c>
      <c r="G9" s="49" t="str">
        <f t="shared" si="6"/>
        <v>SF0032087</v>
      </c>
      <c r="H9" s="49" t="str">
        <f t="shared" si="7"/>
        <v>Branch Manager</v>
      </c>
      <c r="I9" s="120" t="s">
        <v>282</v>
      </c>
      <c r="J9" s="120" t="s">
        <v>284</v>
      </c>
      <c r="K9" s="120" t="s">
        <v>286</v>
      </c>
      <c r="L9" s="11">
        <v>353018091</v>
      </c>
      <c r="M9" s="65">
        <v>45185</v>
      </c>
      <c r="N9" s="124">
        <v>42000</v>
      </c>
      <c r="O9" s="124">
        <v>2240</v>
      </c>
      <c r="P9" s="121" t="s">
        <v>140</v>
      </c>
      <c r="Q9" s="80">
        <v>45654</v>
      </c>
      <c r="R9" s="124">
        <v>21220</v>
      </c>
      <c r="S9" s="124">
        <v>8960</v>
      </c>
      <c r="T9" s="124">
        <v>0</v>
      </c>
      <c r="U9" s="125">
        <f t="shared" si="1"/>
        <v>12260</v>
      </c>
      <c r="V9" s="117" t="s">
        <v>204</v>
      </c>
      <c r="W9" s="122" t="s">
        <v>348</v>
      </c>
    </row>
    <row r="10" spans="1:23" ht="25.05" customHeight="1" x14ac:dyDescent="0.3">
      <c r="A10" s="64">
        <v>6</v>
      </c>
      <c r="B10" s="60" t="str">
        <f t="shared" si="2"/>
        <v>MR2833</v>
      </c>
      <c r="C10" s="119" t="str">
        <f t="shared" si="3"/>
        <v>Kagal</v>
      </c>
      <c r="D10" s="41" t="str">
        <f t="shared" si="4"/>
        <v>FN25-26-02836</v>
      </c>
      <c r="E10" s="65">
        <v>46008</v>
      </c>
      <c r="F10" s="38" t="str">
        <f t="shared" si="5"/>
        <v>Krantikumar Lohar</v>
      </c>
      <c r="G10" s="49" t="str">
        <f t="shared" si="6"/>
        <v>SF0032087</v>
      </c>
      <c r="H10" s="49" t="str">
        <f t="shared" si="7"/>
        <v>Branch Manager</v>
      </c>
      <c r="I10" s="120" t="s">
        <v>317</v>
      </c>
      <c r="J10" s="120" t="s">
        <v>319</v>
      </c>
      <c r="K10" s="120" t="s">
        <v>321</v>
      </c>
      <c r="L10" s="11">
        <v>355434363</v>
      </c>
      <c r="M10" s="65" t="s">
        <v>322</v>
      </c>
      <c r="N10" s="124">
        <v>42000</v>
      </c>
      <c r="O10" s="124">
        <v>2240</v>
      </c>
      <c r="P10" s="121" t="s">
        <v>140</v>
      </c>
      <c r="Q10" s="80">
        <v>45743</v>
      </c>
      <c r="R10" s="124">
        <v>24486</v>
      </c>
      <c r="S10" s="124">
        <v>2240</v>
      </c>
      <c r="T10" s="124">
        <v>0</v>
      </c>
      <c r="U10" s="125">
        <f t="shared" si="1"/>
        <v>22246</v>
      </c>
      <c r="V10" s="117" t="s">
        <v>203</v>
      </c>
      <c r="W10" s="122" t="s">
        <v>351</v>
      </c>
    </row>
    <row r="11" spans="1:23" ht="25.05" customHeight="1" x14ac:dyDescent="0.3">
      <c r="A11" s="64">
        <v>7</v>
      </c>
      <c r="B11" s="60" t="str">
        <f t="shared" si="2"/>
        <v>MR2833</v>
      </c>
      <c r="C11" s="119" t="str">
        <f t="shared" si="3"/>
        <v>Kagal</v>
      </c>
      <c r="D11" s="41" t="str">
        <f t="shared" si="4"/>
        <v>FN25-26-02836</v>
      </c>
      <c r="E11" s="65">
        <v>46007</v>
      </c>
      <c r="F11" s="38" t="str">
        <f t="shared" si="5"/>
        <v>Krantikumar Lohar</v>
      </c>
      <c r="G11" s="49" t="str">
        <f t="shared" si="6"/>
        <v>SF0032087</v>
      </c>
      <c r="H11" s="49" t="str">
        <f t="shared" si="7"/>
        <v>Branch Manager</v>
      </c>
      <c r="I11" s="120" t="s">
        <v>317</v>
      </c>
      <c r="J11" s="120" t="s">
        <v>332</v>
      </c>
      <c r="K11" s="120" t="s">
        <v>334</v>
      </c>
      <c r="L11" s="11">
        <v>355833399</v>
      </c>
      <c r="M11" s="65" t="s">
        <v>336</v>
      </c>
      <c r="N11" s="124">
        <v>42000</v>
      </c>
      <c r="O11" s="124">
        <v>2240</v>
      </c>
      <c r="P11" s="121" t="s">
        <v>139</v>
      </c>
      <c r="Q11" s="80">
        <v>45672</v>
      </c>
      <c r="R11" s="124">
        <v>2240</v>
      </c>
      <c r="S11" s="124">
        <v>0</v>
      </c>
      <c r="T11" s="124">
        <v>0</v>
      </c>
      <c r="U11" s="125">
        <f t="shared" si="1"/>
        <v>2240</v>
      </c>
      <c r="V11" s="117" t="s">
        <v>202</v>
      </c>
      <c r="W11" s="122" t="s">
        <v>347</v>
      </c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G1" zoomScale="80" zoomScaleNormal="80" workbookViewId="0">
      <selection activeCell="BP5" sqref="BP5:BP10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262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263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264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265</v>
      </c>
      <c r="C5" s="38" t="s">
        <v>253</v>
      </c>
      <c r="D5" s="38" t="s">
        <v>252</v>
      </c>
      <c r="E5" s="38" t="s">
        <v>251</v>
      </c>
      <c r="F5" s="38" t="s">
        <v>250</v>
      </c>
      <c r="G5" s="84" t="s">
        <v>248</v>
      </c>
      <c r="H5" s="38" t="s">
        <v>249</v>
      </c>
      <c r="I5" s="84">
        <v>152929</v>
      </c>
      <c r="J5" s="38" t="s">
        <v>266</v>
      </c>
      <c r="K5" s="84">
        <v>152929</v>
      </c>
      <c r="L5" s="84" t="s">
        <v>267</v>
      </c>
      <c r="M5" s="38" t="s">
        <v>268</v>
      </c>
      <c r="N5" s="84">
        <v>264102</v>
      </c>
      <c r="O5" s="84" t="s">
        <v>269</v>
      </c>
      <c r="P5" s="84">
        <v>877398</v>
      </c>
      <c r="Q5" s="38" t="s">
        <v>270</v>
      </c>
      <c r="R5" s="38" t="s">
        <v>271</v>
      </c>
      <c r="S5" s="84" t="s">
        <v>272</v>
      </c>
      <c r="T5" s="84" t="s">
        <v>272</v>
      </c>
      <c r="U5" s="84" t="s">
        <v>273</v>
      </c>
      <c r="V5" s="84" t="s">
        <v>274</v>
      </c>
      <c r="W5" s="84">
        <v>541</v>
      </c>
      <c r="X5" s="38" t="s">
        <v>275</v>
      </c>
      <c r="Y5" s="84">
        <v>352173196</v>
      </c>
      <c r="Z5" s="38" t="s">
        <v>276</v>
      </c>
      <c r="AA5" s="108" t="s">
        <v>287</v>
      </c>
      <c r="AB5" s="84">
        <v>42000</v>
      </c>
      <c r="AC5" s="108" t="s">
        <v>288</v>
      </c>
      <c r="AD5" s="84">
        <v>24</v>
      </c>
      <c r="AE5" s="84" t="s">
        <v>289</v>
      </c>
      <c r="AF5" s="84" t="s">
        <v>290</v>
      </c>
      <c r="AG5" s="108" t="s">
        <v>291</v>
      </c>
      <c r="AH5" s="84" t="s">
        <v>292</v>
      </c>
      <c r="AI5" s="108" t="s">
        <v>293</v>
      </c>
      <c r="AJ5" s="84">
        <v>2240</v>
      </c>
      <c r="AK5" s="84">
        <v>2240</v>
      </c>
      <c r="AL5" s="108" t="s">
        <v>294</v>
      </c>
      <c r="AM5" s="84">
        <v>34470.26</v>
      </c>
      <c r="AN5" s="112">
        <v>12569.74</v>
      </c>
      <c r="AO5" s="112">
        <v>47040</v>
      </c>
      <c r="AP5" s="112">
        <v>7529.74</v>
      </c>
      <c r="AQ5" s="112">
        <v>343.26</v>
      </c>
      <c r="AR5" s="112">
        <v>7873</v>
      </c>
      <c r="AS5" s="112">
        <v>7529.74</v>
      </c>
      <c r="AT5" s="112">
        <v>343.26</v>
      </c>
      <c r="AU5" s="112">
        <v>7873</v>
      </c>
      <c r="AV5" s="84">
        <v>28</v>
      </c>
      <c r="AW5" s="84">
        <v>189</v>
      </c>
      <c r="AX5" s="84" t="s">
        <v>295</v>
      </c>
      <c r="AY5" s="108"/>
      <c r="AZ5" s="84"/>
      <c r="BA5" s="84"/>
      <c r="BB5" s="84" t="s">
        <v>296</v>
      </c>
      <c r="BC5" s="84"/>
      <c r="BD5" s="108" t="s">
        <v>305</v>
      </c>
      <c r="BE5" s="84">
        <v>42000</v>
      </c>
      <c r="BF5" s="38" t="s">
        <v>272</v>
      </c>
      <c r="BG5" s="84" t="s">
        <v>306</v>
      </c>
      <c r="BH5" s="114" t="s">
        <v>309</v>
      </c>
      <c r="BI5" s="38" t="s">
        <v>110</v>
      </c>
      <c r="BJ5" s="85">
        <v>46007</v>
      </c>
      <c r="BK5" s="84"/>
      <c r="BL5" s="38" t="s">
        <v>114</v>
      </c>
      <c r="BM5" s="115" t="s">
        <v>119</v>
      </c>
      <c r="BN5" s="116" t="s">
        <v>199</v>
      </c>
      <c r="BO5" s="84" t="s">
        <v>241</v>
      </c>
      <c r="BP5" s="84">
        <v>17414</v>
      </c>
      <c r="BQ5" s="117" t="s">
        <v>203</v>
      </c>
      <c r="BR5" s="130" t="s">
        <v>315</v>
      </c>
    </row>
    <row r="6" spans="1:70" s="113" customFormat="1" ht="15" customHeight="1" x14ac:dyDescent="0.3">
      <c r="A6" s="84">
        <v>2</v>
      </c>
      <c r="B6" s="38" t="s">
        <v>265</v>
      </c>
      <c r="C6" s="38" t="s">
        <v>253</v>
      </c>
      <c r="D6" s="38" t="s">
        <v>252</v>
      </c>
      <c r="E6" s="38" t="s">
        <v>251</v>
      </c>
      <c r="F6" s="38" t="s">
        <v>250</v>
      </c>
      <c r="G6" s="84" t="s">
        <v>248</v>
      </c>
      <c r="H6" s="38" t="s">
        <v>249</v>
      </c>
      <c r="I6" s="84">
        <v>149898</v>
      </c>
      <c r="J6" s="38" t="s">
        <v>277</v>
      </c>
      <c r="K6" s="84">
        <v>149898</v>
      </c>
      <c r="L6" s="84" t="s">
        <v>258</v>
      </c>
      <c r="M6" s="38" t="s">
        <v>257</v>
      </c>
      <c r="N6" s="84">
        <v>415853</v>
      </c>
      <c r="O6" s="84" t="s">
        <v>278</v>
      </c>
      <c r="P6" s="84">
        <v>819623</v>
      </c>
      <c r="Q6" s="38" t="s">
        <v>279</v>
      </c>
      <c r="R6" s="38" t="s">
        <v>271</v>
      </c>
      <c r="S6" s="84" t="s">
        <v>280</v>
      </c>
      <c r="T6" s="84" t="s">
        <v>280</v>
      </c>
      <c r="U6" s="84" t="s">
        <v>273</v>
      </c>
      <c r="V6" s="84" t="s">
        <v>274</v>
      </c>
      <c r="W6" s="84">
        <v>541</v>
      </c>
      <c r="X6" s="38" t="s">
        <v>275</v>
      </c>
      <c r="Y6" s="84">
        <v>353017667</v>
      </c>
      <c r="Z6" s="38" t="s">
        <v>281</v>
      </c>
      <c r="AA6" s="108" t="s">
        <v>297</v>
      </c>
      <c r="AB6" s="84">
        <v>42000</v>
      </c>
      <c r="AC6" s="108" t="s">
        <v>298</v>
      </c>
      <c r="AD6" s="84">
        <v>24</v>
      </c>
      <c r="AE6" s="84" t="s">
        <v>289</v>
      </c>
      <c r="AF6" s="84" t="s">
        <v>299</v>
      </c>
      <c r="AG6" s="108" t="s">
        <v>300</v>
      </c>
      <c r="AH6" s="84" t="s">
        <v>292</v>
      </c>
      <c r="AI6" s="108" t="s">
        <v>301</v>
      </c>
      <c r="AJ6" s="84">
        <v>2240</v>
      </c>
      <c r="AK6" s="84">
        <v>2240</v>
      </c>
      <c r="AL6" s="108" t="s">
        <v>302</v>
      </c>
      <c r="AM6" s="84">
        <v>32719.06</v>
      </c>
      <c r="AN6" s="112">
        <v>12080.94</v>
      </c>
      <c r="AO6" s="112">
        <v>44800</v>
      </c>
      <c r="AP6" s="112">
        <v>9280.94</v>
      </c>
      <c r="AQ6" s="112">
        <v>-626.94000000000005</v>
      </c>
      <c r="AR6" s="112">
        <v>8654</v>
      </c>
      <c r="AS6" s="112">
        <v>8400.6200000000008</v>
      </c>
      <c r="AT6" s="112">
        <v>253.38</v>
      </c>
      <c r="AU6" s="112">
        <v>8654</v>
      </c>
      <c r="AV6" s="84">
        <v>26</v>
      </c>
      <c r="AW6" s="84">
        <v>161</v>
      </c>
      <c r="AX6" s="84" t="s">
        <v>303</v>
      </c>
      <c r="AY6" s="108"/>
      <c r="AZ6" s="84"/>
      <c r="BA6" s="84"/>
      <c r="BB6" s="84" t="s">
        <v>296</v>
      </c>
      <c r="BC6" s="84"/>
      <c r="BD6" s="108"/>
      <c r="BE6" s="84">
        <v>0</v>
      </c>
      <c r="BF6" s="38" t="s">
        <v>280</v>
      </c>
      <c r="BG6" s="84" t="s">
        <v>307</v>
      </c>
      <c r="BH6" s="114" t="s">
        <v>309</v>
      </c>
      <c r="BI6" s="38" t="s">
        <v>110</v>
      </c>
      <c r="BJ6" s="85">
        <v>46007</v>
      </c>
      <c r="BK6" s="84"/>
      <c r="BL6" s="38" t="s">
        <v>114</v>
      </c>
      <c r="BM6" s="115" t="s">
        <v>119</v>
      </c>
      <c r="BN6" s="116" t="s">
        <v>199</v>
      </c>
      <c r="BO6" s="84" t="s">
        <v>241</v>
      </c>
      <c r="BP6" s="84">
        <v>21220</v>
      </c>
      <c r="BQ6" s="117" t="s">
        <v>204</v>
      </c>
      <c r="BR6" s="130" t="s">
        <v>330</v>
      </c>
    </row>
    <row r="7" spans="1:70" s="113" customFormat="1" ht="15" customHeight="1" x14ac:dyDescent="0.3">
      <c r="A7" s="84">
        <v>3</v>
      </c>
      <c r="B7" s="38" t="s">
        <v>265</v>
      </c>
      <c r="C7" s="38" t="s">
        <v>253</v>
      </c>
      <c r="D7" s="38" t="s">
        <v>252</v>
      </c>
      <c r="E7" s="38" t="s">
        <v>251</v>
      </c>
      <c r="F7" s="38" t="s">
        <v>250</v>
      </c>
      <c r="G7" s="84" t="s">
        <v>248</v>
      </c>
      <c r="H7" s="38" t="s">
        <v>249</v>
      </c>
      <c r="I7" s="84">
        <v>149898</v>
      </c>
      <c r="J7" s="38" t="s">
        <v>277</v>
      </c>
      <c r="K7" s="84">
        <v>149898</v>
      </c>
      <c r="L7" s="84" t="s">
        <v>258</v>
      </c>
      <c r="M7" s="38" t="s">
        <v>257</v>
      </c>
      <c r="N7" s="84">
        <v>257493</v>
      </c>
      <c r="O7" s="84" t="s">
        <v>282</v>
      </c>
      <c r="P7" s="84">
        <v>857685</v>
      </c>
      <c r="Q7" s="38" t="s">
        <v>283</v>
      </c>
      <c r="R7" s="38" t="s">
        <v>271</v>
      </c>
      <c r="S7" s="84" t="s">
        <v>284</v>
      </c>
      <c r="T7" s="84" t="s">
        <v>284</v>
      </c>
      <c r="U7" s="84" t="s">
        <v>285</v>
      </c>
      <c r="V7" s="84" t="s">
        <v>274</v>
      </c>
      <c r="W7" s="84">
        <v>541</v>
      </c>
      <c r="X7" s="38" t="s">
        <v>275</v>
      </c>
      <c r="Y7" s="84">
        <v>353018091</v>
      </c>
      <c r="Z7" s="38" t="s">
        <v>286</v>
      </c>
      <c r="AA7" s="108" t="s">
        <v>297</v>
      </c>
      <c r="AB7" s="84">
        <v>42000</v>
      </c>
      <c r="AC7" s="108" t="s">
        <v>298</v>
      </c>
      <c r="AD7" s="84">
        <v>24</v>
      </c>
      <c r="AE7" s="84" t="s">
        <v>289</v>
      </c>
      <c r="AF7" s="84" t="s">
        <v>299</v>
      </c>
      <c r="AG7" s="108" t="s">
        <v>300</v>
      </c>
      <c r="AH7" s="84" t="s">
        <v>292</v>
      </c>
      <c r="AI7" s="108" t="s">
        <v>301</v>
      </c>
      <c r="AJ7" s="84">
        <v>2240</v>
      </c>
      <c r="AK7" s="84">
        <v>2240</v>
      </c>
      <c r="AL7" s="108" t="s">
        <v>304</v>
      </c>
      <c r="AM7" s="84">
        <v>28516.13</v>
      </c>
      <c r="AN7" s="112">
        <v>11803.87</v>
      </c>
      <c r="AO7" s="112">
        <v>40320</v>
      </c>
      <c r="AP7" s="112">
        <v>13483.87</v>
      </c>
      <c r="AQ7" s="112">
        <v>-349.87</v>
      </c>
      <c r="AR7" s="112">
        <v>13134</v>
      </c>
      <c r="AS7" s="112">
        <v>12880.62</v>
      </c>
      <c r="AT7" s="112">
        <v>253.38</v>
      </c>
      <c r="AU7" s="112">
        <v>13134</v>
      </c>
      <c r="AV7" s="84">
        <v>26</v>
      </c>
      <c r="AW7" s="84">
        <v>222</v>
      </c>
      <c r="AX7" s="84" t="s">
        <v>295</v>
      </c>
      <c r="AY7" s="108"/>
      <c r="AZ7" s="84"/>
      <c r="BA7" s="84"/>
      <c r="BB7" s="84" t="s">
        <v>296</v>
      </c>
      <c r="BC7" s="84"/>
      <c r="BD7" s="108"/>
      <c r="BE7" s="84">
        <v>0</v>
      </c>
      <c r="BF7" s="38" t="s">
        <v>284</v>
      </c>
      <c r="BG7" s="84" t="s">
        <v>308</v>
      </c>
      <c r="BH7" s="114" t="s">
        <v>309</v>
      </c>
      <c r="BI7" s="38" t="s">
        <v>110</v>
      </c>
      <c r="BJ7" s="85">
        <v>46007</v>
      </c>
      <c r="BK7" s="84"/>
      <c r="BL7" s="38" t="s">
        <v>114</v>
      </c>
      <c r="BM7" s="115" t="s">
        <v>119</v>
      </c>
      <c r="BN7" s="116" t="s">
        <v>199</v>
      </c>
      <c r="BO7" s="84" t="s">
        <v>241</v>
      </c>
      <c r="BP7" s="84">
        <v>21220</v>
      </c>
      <c r="BQ7" s="117" t="s">
        <v>204</v>
      </c>
      <c r="BR7" s="130" t="s">
        <v>348</v>
      </c>
    </row>
    <row r="8" spans="1:70" s="113" customFormat="1" ht="15" customHeight="1" x14ac:dyDescent="0.3">
      <c r="A8" s="84">
        <v>4</v>
      </c>
      <c r="B8" s="38" t="s">
        <v>265</v>
      </c>
      <c r="C8" s="38" t="s">
        <v>253</v>
      </c>
      <c r="D8" s="38" t="s">
        <v>252</v>
      </c>
      <c r="E8" s="38" t="s">
        <v>251</v>
      </c>
      <c r="F8" s="38" t="s">
        <v>250</v>
      </c>
      <c r="G8" s="84" t="s">
        <v>248</v>
      </c>
      <c r="H8" s="38" t="s">
        <v>249</v>
      </c>
      <c r="I8" s="84">
        <v>150948</v>
      </c>
      <c r="J8" s="38" t="s">
        <v>316</v>
      </c>
      <c r="K8" s="84">
        <v>150948</v>
      </c>
      <c r="L8" s="84" t="s">
        <v>258</v>
      </c>
      <c r="M8" s="38" t="s">
        <v>257</v>
      </c>
      <c r="N8" s="84">
        <v>256171</v>
      </c>
      <c r="O8" s="84" t="s">
        <v>317</v>
      </c>
      <c r="P8" s="84">
        <v>431039</v>
      </c>
      <c r="Q8" s="38" t="s">
        <v>318</v>
      </c>
      <c r="R8" s="38" t="s">
        <v>271</v>
      </c>
      <c r="S8" s="84" t="s">
        <v>319</v>
      </c>
      <c r="T8" s="84" t="s">
        <v>319</v>
      </c>
      <c r="U8" s="84" t="s">
        <v>320</v>
      </c>
      <c r="V8" s="84" t="s">
        <v>274</v>
      </c>
      <c r="W8" s="84">
        <v>0</v>
      </c>
      <c r="X8" s="38" t="s">
        <v>275</v>
      </c>
      <c r="Y8" s="84">
        <v>355434363</v>
      </c>
      <c r="Z8" s="38" t="s">
        <v>321</v>
      </c>
      <c r="AA8" s="108" t="s">
        <v>322</v>
      </c>
      <c r="AB8" s="84">
        <v>42000</v>
      </c>
      <c r="AC8" s="108" t="s">
        <v>288</v>
      </c>
      <c r="AD8" s="84">
        <v>24</v>
      </c>
      <c r="AE8" s="84" t="s">
        <v>289</v>
      </c>
      <c r="AF8" s="84" t="s">
        <v>323</v>
      </c>
      <c r="AG8" s="108" t="s">
        <v>324</v>
      </c>
      <c r="AH8" s="84" t="s">
        <v>325</v>
      </c>
      <c r="AI8" s="108" t="s">
        <v>326</v>
      </c>
      <c r="AJ8" s="84">
        <v>2240</v>
      </c>
      <c r="AK8" s="84">
        <v>2240</v>
      </c>
      <c r="AL8" s="108" t="s">
        <v>327</v>
      </c>
      <c r="AM8" s="84">
        <v>16053.39</v>
      </c>
      <c r="AN8" s="112">
        <v>8586.61</v>
      </c>
      <c r="AO8" s="112">
        <v>24640</v>
      </c>
      <c r="AP8" s="112">
        <v>25946.61</v>
      </c>
      <c r="AQ8" s="112">
        <v>4009.39</v>
      </c>
      <c r="AR8" s="112">
        <v>29956</v>
      </c>
      <c r="AS8" s="112">
        <v>18711.97</v>
      </c>
      <c r="AT8" s="112">
        <v>3688.03</v>
      </c>
      <c r="AU8" s="112">
        <v>22400</v>
      </c>
      <c r="AV8" s="84">
        <v>21</v>
      </c>
      <c r="AW8" s="84">
        <v>281</v>
      </c>
      <c r="AX8" s="84" t="s">
        <v>295</v>
      </c>
      <c r="AY8" s="108"/>
      <c r="AZ8" s="84"/>
      <c r="BA8" s="84"/>
      <c r="BB8" s="84" t="s">
        <v>296</v>
      </c>
      <c r="BC8" s="84"/>
      <c r="BD8" s="108" t="s">
        <v>328</v>
      </c>
      <c r="BE8" s="84">
        <v>42000</v>
      </c>
      <c r="BF8" s="38" t="s">
        <v>319</v>
      </c>
      <c r="BG8" s="84" t="s">
        <v>329</v>
      </c>
      <c r="BH8" s="114" t="s">
        <v>309</v>
      </c>
      <c r="BI8" s="38" t="s">
        <v>110</v>
      </c>
      <c r="BJ8" s="85">
        <v>46008</v>
      </c>
      <c r="BK8" s="84"/>
      <c r="BL8" s="38" t="s">
        <v>114</v>
      </c>
      <c r="BM8" s="115" t="s">
        <v>119</v>
      </c>
      <c r="BN8" s="116" t="s">
        <v>199</v>
      </c>
      <c r="BO8" s="84" t="s">
        <v>241</v>
      </c>
      <c r="BP8" s="84">
        <v>24486</v>
      </c>
      <c r="BQ8" s="117" t="s">
        <v>203</v>
      </c>
      <c r="BR8" s="118" t="s">
        <v>351</v>
      </c>
    </row>
    <row r="9" spans="1:70" s="113" customFormat="1" ht="15" customHeight="1" x14ac:dyDescent="0.3">
      <c r="A9" s="84">
        <v>5</v>
      </c>
      <c r="B9" s="38" t="s">
        <v>265</v>
      </c>
      <c r="C9" s="38" t="s">
        <v>253</v>
      </c>
      <c r="D9" s="38" t="s">
        <v>252</v>
      </c>
      <c r="E9" s="38" t="s">
        <v>251</v>
      </c>
      <c r="F9" s="38" t="s">
        <v>250</v>
      </c>
      <c r="G9" s="84" t="s">
        <v>248</v>
      </c>
      <c r="H9" s="38" t="s">
        <v>249</v>
      </c>
      <c r="I9" s="84">
        <v>150948</v>
      </c>
      <c r="J9" s="38" t="s">
        <v>316</v>
      </c>
      <c r="K9" s="84">
        <v>150948</v>
      </c>
      <c r="L9" s="84" t="s">
        <v>258</v>
      </c>
      <c r="M9" s="38" t="s">
        <v>257</v>
      </c>
      <c r="N9" s="84">
        <v>256171</v>
      </c>
      <c r="O9" s="84" t="s">
        <v>317</v>
      </c>
      <c r="P9" s="84">
        <v>336437</v>
      </c>
      <c r="Q9" s="38" t="s">
        <v>331</v>
      </c>
      <c r="R9" s="38" t="s">
        <v>271</v>
      </c>
      <c r="S9" s="84" t="s">
        <v>332</v>
      </c>
      <c r="T9" s="84" t="s">
        <v>332</v>
      </c>
      <c r="U9" s="84" t="s">
        <v>333</v>
      </c>
      <c r="V9" s="84" t="s">
        <v>274</v>
      </c>
      <c r="W9" s="84">
        <v>0</v>
      </c>
      <c r="X9" s="38" t="s">
        <v>275</v>
      </c>
      <c r="Y9" s="84">
        <v>355833399</v>
      </c>
      <c r="Z9" s="38" t="s">
        <v>334</v>
      </c>
      <c r="AA9" s="108" t="s">
        <v>336</v>
      </c>
      <c r="AB9" s="84">
        <v>42000</v>
      </c>
      <c r="AC9" s="108" t="s">
        <v>288</v>
      </c>
      <c r="AD9" s="84">
        <v>24</v>
      </c>
      <c r="AE9" s="84" t="s">
        <v>289</v>
      </c>
      <c r="AF9" s="84" t="s">
        <v>337</v>
      </c>
      <c r="AG9" s="108" t="s">
        <v>338</v>
      </c>
      <c r="AH9" s="84" t="s">
        <v>325</v>
      </c>
      <c r="AI9" s="108" t="s">
        <v>339</v>
      </c>
      <c r="AJ9" s="84">
        <v>2240</v>
      </c>
      <c r="AK9" s="84">
        <v>2240</v>
      </c>
      <c r="AL9" s="108" t="s">
        <v>340</v>
      </c>
      <c r="AM9" s="84">
        <v>28610.94</v>
      </c>
      <c r="AN9" s="112">
        <v>11719.06</v>
      </c>
      <c r="AO9" s="112">
        <v>40330</v>
      </c>
      <c r="AP9" s="112">
        <v>13389.06</v>
      </c>
      <c r="AQ9" s="112">
        <v>1035.94</v>
      </c>
      <c r="AR9" s="112">
        <v>14425</v>
      </c>
      <c r="AS9" s="112">
        <v>3960.78</v>
      </c>
      <c r="AT9" s="112">
        <v>509.22</v>
      </c>
      <c r="AU9" s="112">
        <v>4470</v>
      </c>
      <c r="AV9" s="84">
        <v>20</v>
      </c>
      <c r="AW9" s="84">
        <v>36</v>
      </c>
      <c r="AX9" s="84" t="s">
        <v>341</v>
      </c>
      <c r="AY9" s="108"/>
      <c r="AZ9" s="84"/>
      <c r="BA9" s="84"/>
      <c r="BB9" s="84" t="s">
        <v>296</v>
      </c>
      <c r="BC9" s="84"/>
      <c r="BD9" s="108"/>
      <c r="BE9" s="84">
        <v>0</v>
      </c>
      <c r="BF9" s="38" t="s">
        <v>332</v>
      </c>
      <c r="BG9" s="84" t="s">
        <v>346</v>
      </c>
      <c r="BH9" s="114" t="s">
        <v>309</v>
      </c>
      <c r="BI9" s="38" t="s">
        <v>110</v>
      </c>
      <c r="BJ9" s="85">
        <v>46007</v>
      </c>
      <c r="BK9" s="84"/>
      <c r="BL9" s="38" t="s">
        <v>114</v>
      </c>
      <c r="BM9" s="115" t="s">
        <v>119</v>
      </c>
      <c r="BN9" s="116" t="s">
        <v>199</v>
      </c>
      <c r="BO9" s="84" t="s">
        <v>241</v>
      </c>
      <c r="BP9" s="84">
        <v>2240</v>
      </c>
      <c r="BQ9" s="117" t="s">
        <v>202</v>
      </c>
      <c r="BR9" s="130" t="s">
        <v>347</v>
      </c>
    </row>
    <row r="10" spans="1:70" s="113" customFormat="1" ht="15" customHeight="1" x14ac:dyDescent="0.3">
      <c r="A10" s="84">
        <v>6</v>
      </c>
      <c r="B10" s="38" t="s">
        <v>265</v>
      </c>
      <c r="C10" s="38" t="s">
        <v>253</v>
      </c>
      <c r="D10" s="38" t="s">
        <v>252</v>
      </c>
      <c r="E10" s="38" t="s">
        <v>251</v>
      </c>
      <c r="F10" s="38" t="s">
        <v>250</v>
      </c>
      <c r="G10" s="84" t="s">
        <v>248</v>
      </c>
      <c r="H10" s="38" t="s">
        <v>249</v>
      </c>
      <c r="I10" s="84">
        <v>150948</v>
      </c>
      <c r="J10" s="38" t="s">
        <v>316</v>
      </c>
      <c r="K10" s="84">
        <v>150948</v>
      </c>
      <c r="L10" s="84" t="s">
        <v>258</v>
      </c>
      <c r="M10" s="38" t="s">
        <v>257</v>
      </c>
      <c r="N10" s="84">
        <v>256171</v>
      </c>
      <c r="O10" s="84" t="s">
        <v>317</v>
      </c>
      <c r="P10" s="84">
        <v>336437</v>
      </c>
      <c r="Q10" s="38" t="s">
        <v>331</v>
      </c>
      <c r="R10" s="38" t="s">
        <v>335</v>
      </c>
      <c r="S10" s="84" t="s">
        <v>332</v>
      </c>
      <c r="T10" s="84" t="s">
        <v>332</v>
      </c>
      <c r="U10" s="84" t="s">
        <v>333</v>
      </c>
      <c r="V10" s="84" t="s">
        <v>274</v>
      </c>
      <c r="W10" s="84">
        <v>0</v>
      </c>
      <c r="X10" s="38" t="s">
        <v>275</v>
      </c>
      <c r="Y10" s="84">
        <v>358482302</v>
      </c>
      <c r="Z10" s="38" t="s">
        <v>334</v>
      </c>
      <c r="AA10" s="108" t="s">
        <v>342</v>
      </c>
      <c r="AB10" s="84">
        <v>40000</v>
      </c>
      <c r="AC10" s="108" t="s">
        <v>288</v>
      </c>
      <c r="AD10" s="84">
        <v>18</v>
      </c>
      <c r="AE10" s="84" t="s">
        <v>343</v>
      </c>
      <c r="AF10" s="84" t="s">
        <v>337</v>
      </c>
      <c r="AG10" s="108" t="s">
        <v>338</v>
      </c>
      <c r="AH10" s="84" t="s">
        <v>325</v>
      </c>
      <c r="AI10" s="108" t="s">
        <v>344</v>
      </c>
      <c r="AJ10" s="84">
        <v>2680</v>
      </c>
      <c r="AK10" s="84">
        <v>2680</v>
      </c>
      <c r="AL10" s="108" t="s">
        <v>345</v>
      </c>
      <c r="AM10" s="84">
        <v>19602.990000000002</v>
      </c>
      <c r="AN10" s="112">
        <v>7197.01</v>
      </c>
      <c r="AO10" s="112">
        <v>26800</v>
      </c>
      <c r="AP10" s="112">
        <v>20397.009999999998</v>
      </c>
      <c r="AQ10" s="112">
        <v>1999.99</v>
      </c>
      <c r="AR10" s="112">
        <v>22397</v>
      </c>
      <c r="AS10" s="112">
        <v>6921.85</v>
      </c>
      <c r="AT10" s="112">
        <v>1118.1500000000001</v>
      </c>
      <c r="AU10" s="112">
        <v>8040</v>
      </c>
      <c r="AV10" s="84">
        <v>13</v>
      </c>
      <c r="AW10" s="84">
        <v>67</v>
      </c>
      <c r="AX10" s="84" t="s">
        <v>341</v>
      </c>
      <c r="AY10" s="108"/>
      <c r="AZ10" s="84"/>
      <c r="BA10" s="84"/>
      <c r="BB10" s="84" t="s">
        <v>296</v>
      </c>
      <c r="BC10" s="84"/>
      <c r="BD10" s="108"/>
      <c r="BE10" s="84">
        <v>0</v>
      </c>
      <c r="BF10" s="38" t="s">
        <v>332</v>
      </c>
      <c r="BG10" s="84" t="s">
        <v>346</v>
      </c>
      <c r="BH10" s="114" t="s">
        <v>309</v>
      </c>
      <c r="BI10" s="38" t="s">
        <v>110</v>
      </c>
      <c r="BJ10" s="85">
        <v>46007</v>
      </c>
      <c r="BK10" s="84"/>
      <c r="BL10" s="38" t="s">
        <v>114</v>
      </c>
      <c r="BM10" s="115" t="s">
        <v>119</v>
      </c>
      <c r="BN10" s="116" t="s">
        <v>199</v>
      </c>
      <c r="BO10" s="84" t="s">
        <v>241</v>
      </c>
      <c r="BP10" s="84">
        <v>5360</v>
      </c>
      <c r="BQ10" s="117" t="s">
        <v>201</v>
      </c>
      <c r="BR10" s="130" t="s">
        <v>353</v>
      </c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2025-12-26T07:23:18Z</dcterms:modified>
</cp:coreProperties>
</file>