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Jaijaipur CLV/Lokesh Chouhan/"/>
    </mc:Choice>
  </mc:AlternateContent>
  <xr:revisionPtr revIDLastSave="80" documentId="13_ncr:1_{F9884260-F60C-4744-953D-ACBAF7773DCD}" xr6:coauthVersionLast="47" xr6:coauthVersionMax="47" xr10:uidLastSave="{3D3EB26A-3126-469C-889D-4B29232A62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20" l="1"/>
  <c r="G30" i="20"/>
  <c r="F30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9" i="20" l="1"/>
  <c r="C22" i="20"/>
  <c r="B28" i="20"/>
  <c r="B16" i="20"/>
  <c r="C21" i="20"/>
  <c r="B30" i="20"/>
  <c r="B18" i="20"/>
  <c r="C23" i="20"/>
  <c r="B17" i="20"/>
  <c r="B27" i="20"/>
  <c r="B15" i="20"/>
  <c r="C20" i="20"/>
  <c r="B12" i="20"/>
  <c r="C10" i="20"/>
  <c r="C9" i="20"/>
  <c r="B11" i="20"/>
  <c r="C13" i="20"/>
  <c r="B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<sst xmlns="http://schemas.openxmlformats.org/spreadsheetml/2006/main" count="355" uniqueCount="293">
  <si>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</si>
  <si>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</si>
  <si>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</si>
  <si>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</si>
  <si>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</si>
  <si>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</si>
  <si>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</si>
  <si>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</si>
  <si>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</si>
  <si>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</si>
  <si>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</si>
  <si>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</si>
  <si>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</si>
  <si>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</si>
  <si>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</si>
  <si>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</si>
  <si>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</si>
  <si>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</si>
  <si>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</si>
  <si>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</si>
  <si>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</si>
  <si>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</si>
  <si>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</si>
  <si>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</si>
  <si>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</si>
  <si>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</si>
  <si>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</si>
  <si>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</si>
  <si>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</si>
  <si>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</si>
  <si>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</si>
  <si>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</si>
  <si>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</si>
  <si>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</si>
  <si>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</si>
  <si>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</si>
  <si>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</si>
  <si>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</si>
  <si>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</si>
  <si>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</si>
  <si>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</si>
  <si>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</si>
  <si>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</si>
  <si>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</si>
  <si>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</si>
  <si>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</si>
  <si>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</si>
  <si>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</si>
  <si>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</si>
  <si>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</si>
  <si>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</si>
  <si>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</si>
  <si>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</si>
  <si>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</si>
  <si>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</si>
  <si>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</si>
  <si>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</si>
  <si>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</si>
  <si>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</si>
  <si>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</si>
  <si>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</si>
  <si>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</si>
  <si>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</si>
  <si>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</si>
  <si>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</si>
  <si>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</si>
  <si>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</si>
  <si>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</si>
  <si>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</si>
  <si>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</si>
  <si>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</si>
  <si>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</si>
  <si>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</si>
  <si>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</si>
  <si>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</si>
  <si>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</si>
  <si>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</si>
  <si>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</si>
  <si>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</si>
  <si>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</si>
  <si>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</si>
  <si>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</si>
  <si>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</si>
  <si>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</si>
  <si>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</si>
  <si>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</si>
  <si>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</si>
  <si>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</si>
  <si>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</si>
  <si>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</si>
  <si>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</si>
  <si>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</si>
  <si>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</si>
  <si>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</si>
  <si>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</si>
  <si>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</si>
  <si>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</si>
  <si>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</si>
  <si>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</si>
  <si>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</si>
  <si>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</si>
  <si>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</si>
  <si>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</si>
  <si>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</si>
  <si>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</si>
  <si>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</si>
  <si>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</si>
  <si>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</si>
  <si>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</si>
  <si>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</si>
  <si>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</si>
  <si>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</si>
  <si>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</si>
  <si>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</si>
  <si>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</si>
  <si>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</si>
  <si>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</si>
  <si>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</si>
  <si>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</si>
  <si>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</si>
  <si>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</si>
  <si>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</si>
  <si>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</si>
  <si>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</si>
  <si>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</si>
  <si>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</si>
  <si>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</si>
  <si>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</si>
  <si>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</si>
  <si>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</si>
  <si>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</si>
  <si>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</si>
  <si>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</si>
  <si>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</si>
  <si>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</si>
  <si>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</si>
  <si>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</si>
  <si>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</si>
  <si>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</si>
  <si>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</si>
  <si>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</si>
  <si>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</si>
  <si>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</si>
  <si>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</si>
  <si>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</si>
  <si>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</si>
  <si>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</si>
  <si>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</si>
  <si>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</si>
  <si>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</si>
  <si>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</si>
  <si>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</si>
  <si>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</si>
  <si>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</si>
  <si>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</si>
  <si>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</si>
  <si>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</si>
  <si>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</si>
  <si>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</si>
  <si>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</si>
  <si>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</si>
  <si>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</si>
  <si>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</si>
  <si>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</si>
  <si>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</si>
  <si>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</si>
  <si>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</si>
  <si>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</si>
  <si>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</si>
  <si>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</si>
  <si>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</si>
  <si>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</si>
  <si>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</si>
  <si>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</si>
  <si>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</si>
  <si>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</si>
  <si>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</si>
  <si>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</si>
  <si>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</si>
  <si>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</si>
  <si>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</si>
  <si>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</si>
  <si>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</si>
  <si>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</si>
  <si>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</si>
  <si>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</si>
  <si>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</si>
  <si>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</si>
  <si>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</si>
  <si>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</si>
  <si>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</si>
  <si>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</si>
  <si>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</si>
  <si>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</si>
  <si>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</si>
  <si>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</si>
  <si>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</si>
  <si>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</si>
  <si>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</si>
  <si>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</si>
  <si>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</si>
  <si>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</si>
  <si>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</si>
  <si>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</si>
  <si>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</si>
  <si>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</si>
  <si>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</si>
  <si>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</si>
  <si>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</si>
  <si>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</si>
  <si>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</si>
  <si>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</si>
  <si>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</si>
  <si>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</si>
  <si>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</si>
  <si>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</si>
  <si>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</si>
  <si>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</si>
  <si>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</si>
  <si>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</si>
  <si>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</si>
  <si>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</si>
  <si>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</si>
  <si>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</si>
  <si>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</si>
  <si>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</si>
  <si>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</si>
  <si>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</si>
  <si>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</si>
  <si>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</si>
  <si>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</si>
  <si>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</si>
  <si>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</si>
  <si>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</si>
  <si>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</si>
  <si>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</si>
  <si>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</si>
  <si>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</si>
  <si>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</si>
  <si>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</si>
  <si>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</si>
  <si>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</si>
  <si>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</si>
  <si>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</si>
  <si>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</si>
  <si>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</si>
  <si>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</si>
  <si>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</si>
  <si>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</si>
  <si>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</si>
  <si>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CH2770</t>
  </si>
  <si>
    <t>Jaijaipur</t>
  </si>
  <si>
    <t>HINDU</t>
  </si>
  <si>
    <t>SC</t>
  </si>
  <si>
    <t>SF0069728</t>
  </si>
  <si>
    <t>Shiv Kumar Kurrey</t>
  </si>
  <si>
    <t>Agriculture &amp; Farming</t>
  </si>
  <si>
    <t>Chetana</t>
  </si>
  <si>
    <t>10</t>
  </si>
  <si>
    <t>2</t>
  </si>
  <si>
    <t>&gt; 2 to 4 Years</t>
  </si>
  <si>
    <t>08 Jul 2023</t>
  </si>
  <si>
    <t>Loan Officer</t>
  </si>
  <si>
    <t>Satyapir Bhoy/SF0027355</t>
  </si>
  <si>
    <t>Sourabh kumar jain/SF0010374</t>
  </si>
  <si>
    <t>Deependra Shrivastava/SF0002115</t>
  </si>
  <si>
    <t>Completed-Report Submitted</t>
  </si>
  <si>
    <t>Loan Outstanding Report Detailed Recon as on 06-Nov-2025</t>
  </si>
  <si>
    <t>Report generation date &amp; time: Thursday, November 6, 2025 11:22 AM</t>
  </si>
  <si>
    <t>Gadamor</t>
  </si>
  <si>
    <t>427791</t>
  </si>
  <si>
    <t>2.34 Yrs</t>
  </si>
  <si>
    <t>Vishal Kumar Poddar/SF0055593</t>
  </si>
  <si>
    <t>Malda 427791 G10</t>
  </si>
  <si>
    <t>SSF4097445</t>
  </si>
  <si>
    <t>DULESHWARI BAI BHARDWAJ</t>
  </si>
  <si>
    <t>22-Mar-2024</t>
  </si>
  <si>
    <t>10-May-2024</t>
  </si>
  <si>
    <t>10-Aug-2025</t>
  </si>
  <si>
    <t>Close</t>
  </si>
  <si>
    <t>No Action Taken</t>
  </si>
  <si>
    <t>Lokesh Chauhan</t>
  </si>
  <si>
    <t>SF0052512</t>
  </si>
  <si>
    <t>FN25-26-02846</t>
  </si>
  <si>
    <t>As per Loan Card, Borrower DULESHWARI BAI BHARDWAJ, LAN- 352063645 Paid her EMI Rs.2240/- on 10-Jan-2024 But LO collected amount not posted in FIMO.</t>
  </si>
  <si>
    <t>As per Loan Card, Borrower DULESHWARI BAI BHARDWAJ, LAN- 352063645 Paid her EMI Rs.2240/- on 10-Feb-2024 But LO collected amount not posted in FIMO.</t>
  </si>
  <si>
    <t>As per Loan Card, Borrower DULESHWARI BAI BHARDWAJ, LAN- 352063645 Paid her EMI Rs.2240/- on 10-Mar-2024 But LO collected amount not posted in FIMO.</t>
  </si>
  <si>
    <t>Terminated</t>
  </si>
  <si>
    <t>As per the complaint, the IA team verified the field and observed that Loan Officer Lokesh Chouhan/SF0052512 had embezzled 1 Borrower’s Loan Installments total of Rs. 11,200/- and out of that Rs. 2,130/- accounted in FIMO as EMI and now Rs. 9,070/- is pending for recovery from alleged employee.</t>
  </si>
  <si>
    <t>CSS</t>
  </si>
  <si>
    <t xml:space="preserve">As per Loan card, LO Lokesh Chouhan/SF0052512 collected 05*2240 EMI amount of Rs. 11,200/- on dated  10-Jan-24,10-Feb-24,10-Mar-24,12-Apr-24 and 10-May-24 But only Rs.2,130/-accounted New loan account no- 355365273 in FIMO as EMI and Remaining Rs.9070/- not accounted in FIMO. 
2.New Vishwas loan disbursed on date 22-Mar-24 Without inform to Borrower or spouse. </t>
  </si>
  <si>
    <t>As per Digital Payment , Borrower DULESHWARI BAI BHARDWAJ, LAN- 352063645 Paid her EMI Rs.2240/- on 10-May-2024 But LO Rs. 2130/- posted in New loan account no- 355365273 Rest  Rs.110/-amount not posted in FIMO.</t>
  </si>
  <si>
    <t>As per Digital Payment and Borrower Written Statement, Borrower DULESHWARI BAI BHARDWAJ, LAN- 352063645 Paid (Rs.40/- on digital payment and Rs.2200/- on Cash) total EMI Rs.2240/- on 12-Apr-2024 But LO collected amount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</si>
</sst>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K1" zoomScaleNormal="100" workbookViewId="0">
      <pane ySplit="4" topLeftCell="A5" activePane="bottomLeft" state="frozen"/>
      <selection pane="bottomLeft" activeCell="P4" sqref="P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CH2770</v>
      </c>
      <c r="D5" s="63" t="str">
        <f>IF('Physical Cash at Safe'!D28="Yes", 'Physical Cash at Safe'!B4, 'Borrower Wise Details'!C5)</f>
        <v>Jaijaipur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45969</v>
      </c>
      <c r="H5" s="107" t="s">
        <v>289</v>
      </c>
      <c r="I5" s="61">
        <v>45971</v>
      </c>
      <c r="J5" s="74" t="str">
        <f>IF('Physical Cash at Safe'!D28="Yes",'Physical Cash at Safe'!E28,IF('Borrower Wise Details'!D5&lt;&gt;"",'Borrower Wise Details'!D5,""))</f>
        <v>FN25-26-02846</v>
      </c>
      <c r="K5" s="81">
        <v>1</v>
      </c>
      <c r="L5" s="82">
        <v>11200</v>
      </c>
      <c r="M5" s="82">
        <v>2130</v>
      </c>
      <c r="N5" s="82" t="s">
        <v>263</v>
      </c>
      <c r="O5" s="82" t="s">
        <v>264</v>
      </c>
      <c r="P5" s="82" t="s">
        <v>245</v>
      </c>
      <c r="Q5" s="82" t="s">
        <v>265</v>
      </c>
      <c r="R5" s="75" t="str">
        <f>IF('Physical Cash at Safe'!$D$28="Yes", 'Physical Cash at Safe'!$A$28, IF('Borrower Wise Details'!F5&lt;&gt;"", 'Borrower Wise Details'!F5, ""))</f>
        <v>Lokesh Chauhan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SF0052512</v>
      </c>
      <c r="U5" s="77" t="s">
        <v>287</v>
      </c>
      <c r="V5" s="61">
        <v>45440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266</v>
      </c>
      <c r="Z5" s="61">
        <v>45969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E5" s="126">
        <f>IF(AND(AC5="", AD5=""), "", IF(AD5="", AC5, AC5 - IF(ISNUMBER(AD5), AD5, 0)))</f>
        <v>9070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CH2770</v>
      </c>
      <c r="C5" s="50" t="str">
        <f>IF('Fraud Investigation Report'!D5="", "", 'Fraud Investigation Report'!D5)</f>
        <v>Jaijaipur</v>
      </c>
      <c r="D5" s="68" t="str">
        <f>IF(OR('Fraud Investigation Report'!R5="", 'Fraud Investigation Report'!R5=0), "", 'Fraud Investigation Report'!R5)</f>
        <v>Lokesh Chauhan</v>
      </c>
      <c r="E5" s="68" t="str">
        <f>IF(OR('Fraud Investigation Report'!T5="", 'Fraud Investigation Report'!T5=0), "", 'Fraud Investigation Report'!T5)</f>
        <v>SF0052512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11200</v>
      </c>
      <c r="O5" s="69">
        <f>IF('Fraud Investigation Report'!AD5="", "", 'Fraud Investigation Report'!AD5)</f>
        <v>2130</v>
      </c>
      <c r="P5" s="126">
        <f>IF(AND(N5="", O5=""), "", IF(O5="", N5, N5 - IF(ISNUMBER(O5), O5, 0)))</f>
        <v>9070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0" t="s">
        <v>217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218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/>
      <c r="C33" s="39" t="s">
        <v>84</v>
      </c>
      <c r="D33" s="132"/>
      <c r="E33" s="133"/>
    </row>
    <row r="34" spans="1:5" ht="27.6" x14ac:dyDescent="0.3">
      <c r="A34" s="39" t="s">
        <v>219</v>
      </c>
      <c r="B34" s="38"/>
      <c r="C34" s="39" t="s">
        <v>220</v>
      </c>
      <c r="D34" s="134"/>
      <c r="E34" s="135"/>
    </row>
    <row r="35" spans="1:5" ht="27.6" x14ac:dyDescent="0.3">
      <c r="A35" s="39" t="s">
        <v>221</v>
      </c>
      <c r="B35" s="38"/>
      <c r="C35" s="39" t="s">
        <v>223</v>
      </c>
      <c r="D35" s="134"/>
      <c r="E35" s="135"/>
    </row>
    <row r="36" spans="1:5" ht="25.5" customHeight="1" x14ac:dyDescent="0.3">
      <c r="A36" s="39" t="s">
        <v>222</v>
      </c>
      <c r="B36" s="38"/>
      <c r="C36" s="39" t="s">
        <v>224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77" zoomScaleNormal="90" workbookViewId="0">
      <selection activeCell="S14" sqref="S1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6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CH2770</v>
      </c>
      <c r="C5" s="119" t="str">
        <f>IF('Loan Outstanding Report'!$H$5="", "", 'Loan Outstanding Report'!$H$5)</f>
        <v>Jaijaipur</v>
      </c>
      <c r="D5" s="41" t="s">
        <v>283</v>
      </c>
      <c r="E5" s="65">
        <v>45969</v>
      </c>
      <c r="F5" s="38" t="s">
        <v>281</v>
      </c>
      <c r="G5" s="49" t="s">
        <v>282</v>
      </c>
      <c r="H5" s="49" t="s">
        <v>262</v>
      </c>
      <c r="I5" s="120" t="s">
        <v>270</v>
      </c>
      <c r="J5" s="120" t="s">
        <v>274</v>
      </c>
      <c r="K5" s="120" t="s">
        <v>275</v>
      </c>
      <c r="L5" s="11">
        <v>352063645</v>
      </c>
      <c r="M5" s="65">
        <v>45115</v>
      </c>
      <c r="N5" s="124">
        <v>42000</v>
      </c>
      <c r="O5" s="124">
        <v>2240</v>
      </c>
      <c r="P5" s="121" t="s">
        <v>139</v>
      </c>
      <c r="Q5" s="80">
        <v>45301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>CH2770</v>
      </c>
      <c r="C6" s="119" t="str">
        <f>IF(J6&lt;&gt;"", $C$5, "")</f>
        <v>Jaijaipur</v>
      </c>
      <c r="D6" s="41" t="str">
        <f>IF(J6&lt;&gt;"", $D$5, "")</f>
        <v>FN25-26-02846</v>
      </c>
      <c r="E6" s="65">
        <v>45969</v>
      </c>
      <c r="F6" s="38" t="str">
        <f>IF(J6&lt;&gt;"", $F$5, "")</f>
        <v>Lokesh Chauhan</v>
      </c>
      <c r="G6" s="49" t="str">
        <f>IF(J6&lt;&gt;"", $G$5, "")</f>
        <v>SF0052512</v>
      </c>
      <c r="H6" s="49" t="str">
        <f>IF(J6&lt;&gt;"", $H$5, "")</f>
        <v>Loan Officer</v>
      </c>
      <c r="I6" s="120" t="s">
        <v>270</v>
      </c>
      <c r="J6" s="120" t="s">
        <v>274</v>
      </c>
      <c r="K6" s="120" t="s">
        <v>275</v>
      </c>
      <c r="L6" s="11">
        <v>352063645</v>
      </c>
      <c r="M6" s="65">
        <v>45115</v>
      </c>
      <c r="N6" s="124">
        <v>42000</v>
      </c>
      <c r="O6" s="124">
        <v>2240</v>
      </c>
      <c r="P6" s="121" t="s">
        <v>139</v>
      </c>
      <c r="Q6" s="80">
        <v>45332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285</v>
      </c>
    </row>
    <row r="7" spans="1:23" ht="25.05" customHeight="1" x14ac:dyDescent="0.3">
      <c r="A7" s="64">
        <v>3</v>
      </c>
      <c r="B7" s="60" t="str">
        <f t="shared" ref="B7:B70" si="2">IF(J7&lt;&gt;"", $B$5, "")</f>
        <v>CH2770</v>
      </c>
      <c r="C7" s="119" t="str">
        <f t="shared" ref="C7:C70" si="3">IF(J7&lt;&gt;"", $C$5, "")</f>
        <v>Jaijaipur</v>
      </c>
      <c r="D7" s="41" t="str">
        <f t="shared" ref="D7:D70" si="4">IF(J7&lt;&gt;"", $D$5, "")</f>
        <v>FN25-26-02846</v>
      </c>
      <c r="E7" s="65">
        <v>45969</v>
      </c>
      <c r="F7" s="38" t="str">
        <f t="shared" ref="F7:F70" si="5">IF(J7&lt;&gt;"", $F$5, "")</f>
        <v>Lokesh Chauhan</v>
      </c>
      <c r="G7" s="49" t="str">
        <f t="shared" ref="G7:G70" si="6">IF(J7&lt;&gt;"", $G$5, "")</f>
        <v>SF0052512</v>
      </c>
      <c r="H7" s="49" t="str">
        <f t="shared" ref="H7:H70" si="7">IF(J7&lt;&gt;"", $H$5, "")</f>
        <v>Loan Officer</v>
      </c>
      <c r="I7" s="120" t="s">
        <v>270</v>
      </c>
      <c r="J7" s="120" t="s">
        <v>274</v>
      </c>
      <c r="K7" s="120" t="s">
        <v>275</v>
      </c>
      <c r="L7" s="11">
        <v>352063645</v>
      </c>
      <c r="M7" s="65">
        <v>45115</v>
      </c>
      <c r="N7" s="124">
        <v>42000</v>
      </c>
      <c r="O7" s="124">
        <v>2240</v>
      </c>
      <c r="P7" s="121" t="s">
        <v>139</v>
      </c>
      <c r="Q7" s="80">
        <v>45361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286</v>
      </c>
    </row>
    <row r="8" spans="1:23" ht="25.05" customHeight="1" x14ac:dyDescent="0.3">
      <c r="A8" s="64">
        <v>4</v>
      </c>
      <c r="B8" s="60" t="str">
        <f t="shared" si="2"/>
        <v>CH2770</v>
      </c>
      <c r="C8" s="119" t="str">
        <f t="shared" si="3"/>
        <v>Jaijaipur</v>
      </c>
      <c r="D8" s="41" t="str">
        <f t="shared" si="4"/>
        <v>FN25-26-02846</v>
      </c>
      <c r="E8" s="65">
        <v>45969</v>
      </c>
      <c r="F8" s="38" t="str">
        <f t="shared" si="5"/>
        <v>Lokesh Chauhan</v>
      </c>
      <c r="G8" s="49" t="str">
        <f t="shared" si="6"/>
        <v>SF0052512</v>
      </c>
      <c r="H8" s="49" t="str">
        <f t="shared" si="7"/>
        <v>Loan Officer</v>
      </c>
      <c r="I8" s="120" t="s">
        <v>270</v>
      </c>
      <c r="J8" s="120" t="s">
        <v>274</v>
      </c>
      <c r="K8" s="120" t="s">
        <v>275</v>
      </c>
      <c r="L8" s="11">
        <v>352063645</v>
      </c>
      <c r="M8" s="65">
        <v>45115</v>
      </c>
      <c r="N8" s="124">
        <v>42000</v>
      </c>
      <c r="O8" s="124">
        <v>2240</v>
      </c>
      <c r="P8" s="121" t="s">
        <v>139</v>
      </c>
      <c r="Q8" s="80">
        <v>45394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292</v>
      </c>
    </row>
    <row r="9" spans="1:23" ht="25.05" customHeight="1" x14ac:dyDescent="0.3">
      <c r="A9" s="64">
        <v>5</v>
      </c>
      <c r="B9" s="60" t="str">
        <f t="shared" si="2"/>
        <v>CH2770</v>
      </c>
      <c r="C9" s="119" t="str">
        <f t="shared" si="3"/>
        <v>Jaijaipur</v>
      </c>
      <c r="D9" s="41" t="str">
        <f t="shared" si="4"/>
        <v>FN25-26-02846</v>
      </c>
      <c r="E9" s="65">
        <v>45969</v>
      </c>
      <c r="F9" s="38" t="str">
        <f t="shared" si="5"/>
        <v>Lokesh Chauhan</v>
      </c>
      <c r="G9" s="49" t="str">
        <f t="shared" si="6"/>
        <v>SF0052512</v>
      </c>
      <c r="H9" s="49" t="str">
        <f t="shared" si="7"/>
        <v>Loan Officer</v>
      </c>
      <c r="I9" s="120" t="s">
        <v>270</v>
      </c>
      <c r="J9" s="120" t="s">
        <v>274</v>
      </c>
      <c r="K9" s="120" t="s">
        <v>275</v>
      </c>
      <c r="L9" s="11">
        <v>352063645</v>
      </c>
      <c r="M9" s="65">
        <v>45115</v>
      </c>
      <c r="N9" s="124">
        <v>42000</v>
      </c>
      <c r="O9" s="124">
        <v>2240</v>
      </c>
      <c r="P9" s="121" t="s">
        <v>139</v>
      </c>
      <c r="Q9" s="80">
        <v>45422</v>
      </c>
      <c r="R9" s="124">
        <v>2240</v>
      </c>
      <c r="S9" s="124">
        <v>2130</v>
      </c>
      <c r="T9" s="124">
        <v>0</v>
      </c>
      <c r="U9" s="125">
        <f t="shared" si="1"/>
        <v>110</v>
      </c>
      <c r="V9" s="117" t="s">
        <v>202</v>
      </c>
      <c r="W9" s="122" t="s">
        <v>291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ref="F30" si="8">IF(J30&lt;&gt;"", $F$5, "")</f>
        <v/>
      </c>
      <c r="G30" s="49" t="str">
        <f t="shared" ref="G30" si="9">IF(J30&lt;&gt;"", $G$5, "")</f>
        <v/>
      </c>
      <c r="H30" s="49" t="str">
        <f t="shared" ref="H30" si="10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Q16" sqref="BQ1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23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332031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268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27233</v>
      </c>
      <c r="J5" s="38" t="s">
        <v>269</v>
      </c>
      <c r="K5" s="84">
        <v>27233</v>
      </c>
      <c r="L5" s="84" t="s">
        <v>254</v>
      </c>
      <c r="M5" s="38" t="s">
        <v>255</v>
      </c>
      <c r="N5" s="84">
        <v>40320</v>
      </c>
      <c r="O5" s="84" t="s">
        <v>270</v>
      </c>
      <c r="P5" s="84">
        <v>818007</v>
      </c>
      <c r="Q5" s="38" t="s">
        <v>273</v>
      </c>
      <c r="R5" s="38" t="s">
        <v>257</v>
      </c>
      <c r="S5" s="84" t="s">
        <v>274</v>
      </c>
      <c r="T5" s="84" t="s">
        <v>274</v>
      </c>
      <c r="U5" s="84" t="s">
        <v>253</v>
      </c>
      <c r="V5" s="84" t="s">
        <v>252</v>
      </c>
      <c r="W5" s="84">
        <v>0</v>
      </c>
      <c r="X5" s="38" t="s">
        <v>256</v>
      </c>
      <c r="Y5" s="84">
        <v>355365273</v>
      </c>
      <c r="Z5" s="38" t="s">
        <v>275</v>
      </c>
      <c r="AA5" s="108" t="s">
        <v>276</v>
      </c>
      <c r="AB5" s="84">
        <v>40000</v>
      </c>
      <c r="AC5" s="108" t="s">
        <v>258</v>
      </c>
      <c r="AD5" s="84">
        <v>24</v>
      </c>
      <c r="AE5" s="84" t="s">
        <v>259</v>
      </c>
      <c r="AF5" s="84" t="s">
        <v>271</v>
      </c>
      <c r="AG5" s="108" t="s">
        <v>261</v>
      </c>
      <c r="AH5" s="84" t="s">
        <v>260</v>
      </c>
      <c r="AI5" s="108" t="s">
        <v>277</v>
      </c>
      <c r="AJ5" s="84">
        <v>2130</v>
      </c>
      <c r="AK5" s="84">
        <v>2130</v>
      </c>
      <c r="AL5" s="108" t="s">
        <v>278</v>
      </c>
      <c r="AM5" s="84">
        <v>21859.11</v>
      </c>
      <c r="AN5" s="112">
        <v>10406.89</v>
      </c>
      <c r="AO5" s="112">
        <v>32266</v>
      </c>
      <c r="AP5" s="112">
        <v>18140.89</v>
      </c>
      <c r="AQ5" s="112">
        <v>1719.11</v>
      </c>
      <c r="AR5" s="112">
        <v>19860</v>
      </c>
      <c r="AS5" s="112">
        <v>5356.39</v>
      </c>
      <c r="AT5" s="112">
        <v>717.61</v>
      </c>
      <c r="AU5" s="112">
        <v>6074</v>
      </c>
      <c r="AV5" s="84">
        <v>18</v>
      </c>
      <c r="AW5" s="84"/>
      <c r="AX5" s="84"/>
      <c r="AY5" s="108"/>
      <c r="AZ5" s="84"/>
      <c r="BA5" s="84"/>
      <c r="BB5" s="84" t="s">
        <v>279</v>
      </c>
      <c r="BC5" s="84"/>
      <c r="BD5" s="108"/>
      <c r="BE5" s="84"/>
      <c r="BF5" s="38"/>
      <c r="BG5" s="84"/>
      <c r="BH5" s="114" t="s">
        <v>272</v>
      </c>
      <c r="BI5" s="38" t="s">
        <v>110</v>
      </c>
      <c r="BJ5" s="85">
        <v>45969</v>
      </c>
      <c r="BK5" s="84"/>
      <c r="BL5" s="38" t="s">
        <v>114</v>
      </c>
      <c r="BM5" s="115" t="s">
        <v>119</v>
      </c>
      <c r="BN5" s="116" t="s">
        <v>199</v>
      </c>
      <c r="BO5" s="84" t="s">
        <v>243</v>
      </c>
      <c r="BP5" s="84">
        <v>11200</v>
      </c>
      <c r="BQ5" s="117" t="s">
        <v>201</v>
      </c>
      <c r="BR5" s="130" t="s">
        <v>290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30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2025-11-14T10:09:17Z</dcterms:modified>
</cp:coreProperties>
</file>