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Sasaram CSS report- Rina Devi\Sasaram CSS report- Rina Devi\"/>
    </mc:Choice>
  </mc:AlternateContent>
  <xr:revisionPtr revIDLastSave="0" documentId="8_{29EA80E0-ED26-40BC-9BA2-C900754C4F1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23" l="1"/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<sst xmlns="http://schemas.openxmlformats.org/spreadsheetml/2006/main" count="398" uniqueCount="318">
  <si>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</si>
  <si>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</si>
  <si>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</si>
  <si>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</si>
  <si>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</si>
  <si>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</si>
  <si>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</si>
  <si>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</si>
  <si>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</si>
  <si>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</si>
  <si>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</si>
  <si>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</si>
  <si>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</si>
  <si>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</si>
  <si>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</si>
  <si>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</si>
  <si>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</si>
  <si>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</si>
  <si>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</si>
  <si>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</si>
  <si>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</si>
  <si>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</si>
  <si>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</si>
  <si>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</si>
  <si>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</si>
  <si>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</si>
  <si>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</si>
  <si>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</si>
  <si>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</si>
  <si>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</si>
  <si>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</si>
  <si>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</si>
  <si>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</si>
  <si>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</si>
  <si>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</si>
  <si>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</si>
  <si>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</si>
  <si>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</si>
  <si>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</si>
  <si>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</si>
  <si>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</si>
  <si>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</si>
  <si>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</si>
  <si>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</si>
  <si>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</si>
  <si>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</si>
  <si>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</si>
  <si>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</si>
  <si>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</si>
  <si>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</si>
  <si>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</si>
  <si>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</si>
  <si>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</si>
  <si>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</si>
  <si>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</si>
  <si>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</si>
  <si>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</si>
  <si>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</si>
  <si>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</si>
  <si>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</si>
  <si>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</si>
  <si>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</si>
  <si>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</si>
  <si>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</si>
  <si>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</si>
  <si>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</si>
  <si>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</si>
  <si>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</si>
  <si>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</si>
  <si>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</si>
  <si>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</si>
  <si>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</si>
  <si>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</si>
  <si>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</si>
  <si>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</si>
  <si>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</si>
  <si>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</si>
  <si>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</si>
  <si>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</si>
  <si>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</si>
  <si>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</si>
  <si>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</si>
  <si>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</si>
  <si>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</si>
  <si>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</si>
  <si>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</si>
  <si>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</si>
  <si>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</si>
  <si>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</si>
  <si>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</si>
  <si>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</si>
  <si>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</si>
  <si>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</si>
  <si>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</si>
  <si>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</si>
  <si>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</si>
  <si>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</si>
  <si>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</si>
  <si>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</si>
  <si>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</si>
  <si>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</si>
  <si>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</si>
  <si>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</si>
  <si>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</si>
  <si>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</si>
  <si>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</si>
  <si>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</si>
  <si>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</si>
  <si>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</si>
  <si>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</si>
  <si>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</si>
  <si>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</si>
  <si>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</si>
  <si>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</si>
  <si>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</si>
  <si>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</si>
  <si>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</si>
  <si>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</si>
  <si>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</si>
  <si>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</si>
  <si>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</si>
  <si>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</si>
  <si>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</si>
  <si>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</si>
  <si>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</si>
  <si>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</si>
  <si>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</si>
  <si>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</si>
  <si>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</si>
  <si>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</si>
  <si>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</si>
  <si>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</si>
  <si>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</si>
  <si>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</si>
  <si>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</si>
  <si>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</si>
  <si>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</si>
  <si>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</si>
  <si>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</si>
  <si>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</si>
  <si>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</si>
  <si>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</si>
  <si>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</si>
  <si>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</si>
  <si>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</si>
  <si>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</si>
  <si>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</si>
  <si>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</si>
  <si>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</si>
  <si>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</si>
  <si>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</si>
  <si>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</si>
  <si>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</si>
  <si>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</si>
  <si>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</si>
  <si>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</si>
  <si>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</si>
  <si>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</si>
  <si>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</si>
  <si>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</si>
  <si>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</si>
  <si>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</si>
  <si>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</si>
  <si>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</si>
  <si>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</si>
  <si>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</si>
  <si>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</si>
  <si>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</si>
  <si>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</si>
  <si>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</si>
  <si>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</si>
  <si>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</si>
  <si>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</si>
  <si>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</si>
  <si>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</si>
  <si>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</si>
  <si>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</si>
  <si>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</si>
  <si>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</si>
  <si>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</si>
  <si>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</si>
  <si>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</si>
  <si>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</si>
  <si>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</si>
  <si>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</si>
  <si>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</si>
  <si>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</si>
  <si>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</si>
  <si>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</si>
  <si>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</si>
  <si>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</si>
  <si>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</si>
  <si>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</si>
  <si>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</si>
  <si>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</si>
  <si>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</si>
  <si>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</si>
  <si>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</si>
  <si>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</si>
  <si>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</si>
  <si>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</si>
  <si>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</si>
  <si>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</si>
  <si>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</si>
  <si>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</si>
  <si>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</si>
  <si>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</si>
  <si>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</si>
  <si>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</si>
  <si>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</si>
  <si>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</si>
  <si>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</si>
  <si>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</si>
  <si>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</si>
  <si>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</si>
  <si>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</si>
  <si>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</si>
  <si>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</si>
  <si>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</si>
  <si>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</si>
  <si>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</si>
  <si>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</si>
  <si>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</si>
  <si>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</si>
  <si>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</si>
  <si>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</si>
  <si>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</si>
  <si>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</si>
  <si>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</si>
  <si>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</si>
  <si>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</si>
  <si>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</si>
  <si>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</si>
  <si>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</si>
  <si>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</si>
  <si>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</si>
  <si>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</si>
  <si>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</si>
  <si>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</si>
  <si>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</si>
  <si>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</si>
  <si>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</si>
  <si>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</si>
  <si>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</si>
  <si>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</si>
  <si>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</si>
  <si>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</si>
  <si>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BH2933</t>
  </si>
  <si>
    <t>Sasaram</t>
  </si>
  <si>
    <t>Aurangabad(Bh)</t>
  </si>
  <si>
    <t>Gaya</t>
  </si>
  <si>
    <t>Dual Staff</t>
  </si>
  <si>
    <t>G1</t>
  </si>
  <si>
    <t>Dipu Kumar Singh</t>
  </si>
  <si>
    <t>SF0054540</t>
  </si>
  <si>
    <t>Branch Manager</t>
  </si>
  <si>
    <t xml:space="preserve">Available &amp; Updated </t>
  </si>
  <si>
    <t>G2</t>
  </si>
  <si>
    <t>Mintu Kumar</t>
  </si>
  <si>
    <t>SF0078709</t>
  </si>
  <si>
    <t>Credit Assistant</t>
  </si>
  <si>
    <t>North</t>
  </si>
  <si>
    <t>Bihar-2</t>
  </si>
  <si>
    <t>Aurangabad(BH)</t>
  </si>
  <si>
    <t>Chamraha</t>
  </si>
  <si>
    <t>SF0095066</t>
  </si>
  <si>
    <t>Amar Panday</t>
  </si>
  <si>
    <t>627465</t>
  </si>
  <si>
    <t>chaman</t>
  </si>
  <si>
    <t>Abhilasha - JLG Loans-Monthly-Migrated</t>
  </si>
  <si>
    <t>SID951375111506</t>
  </si>
  <si>
    <t>SC</t>
  </si>
  <si>
    <t>HINDU</t>
  </si>
  <si>
    <t>Agriculture &amp; Farming</t>
  </si>
  <si>
    <t>RINA DEVI</t>
  </si>
  <si>
    <t>10-Jul-2019</t>
  </si>
  <si>
    <t>03</t>
  </si>
  <si>
    <t>1</t>
  </si>
  <si>
    <t>6.33 Yrs</t>
  </si>
  <si>
    <t>10 Jul 2019</t>
  </si>
  <si>
    <t>&gt; 6 to 10 Years</t>
  </si>
  <si>
    <t>26-Dec-2023</t>
  </si>
  <si>
    <t>Open</t>
  </si>
  <si>
    <t>31-Mar-2023</t>
  </si>
  <si>
    <t>6201151714</t>
  </si>
  <si>
    <t>Alok Niranjan/SF0071249</t>
  </si>
  <si>
    <t>Borrower paid pre-closed amount of  Rs-31436 to BM Sanjeet Kumar  on date 05/08/2024 but  not posted in fimo till now.</t>
  </si>
  <si>
    <t>Sanjeet Kumar</t>
  </si>
  <si>
    <t>SF0042659</t>
  </si>
  <si>
    <t>BM</t>
  </si>
  <si>
    <t>FIR Not Filled</t>
  </si>
  <si>
    <t>CSS</t>
  </si>
  <si>
    <t>Saurabh Upadhyay/SF0072543</t>
  </si>
  <si>
    <t>Akash Kumar/SF0031337</t>
  </si>
  <si>
    <t>Ravi Kumar Ranjan/SF0072744</t>
  </si>
  <si>
    <t>Saketnath Thakur/SF0062081</t>
  </si>
  <si>
    <t>Terminated</t>
  </si>
  <si>
    <t>Completed-Report Submitted</t>
  </si>
  <si>
    <t>Kuraich</t>
  </si>
  <si>
    <t>Mintu  Kumar</t>
  </si>
  <si>
    <t>Sasaram C2</t>
  </si>
  <si>
    <t>Sasaram C2 Sonu1</t>
  </si>
  <si>
    <t>Chetana</t>
  </si>
  <si>
    <t>SSF2292330</t>
  </si>
  <si>
    <t>OBC</t>
  </si>
  <si>
    <t>SUNITA KUMARI</t>
  </si>
  <si>
    <t>04-Jun-2024</t>
  </si>
  <si>
    <t>04</t>
  </si>
  <si>
    <t>GL-3</t>
  </si>
  <si>
    <t>3.77 Yrs</t>
  </si>
  <si>
    <t>31 Jan 2022</t>
  </si>
  <si>
    <t>&gt; 2 to 4 Years</t>
  </si>
  <si>
    <t>04-Jul-2024</t>
  </si>
  <si>
    <t>04-Aug-2024</t>
  </si>
  <si>
    <t>31-Mar-2025</t>
  </si>
  <si>
    <t>8709150357</t>
  </si>
  <si>
    <t>Borrower paid pre-closed amount of  Rs-92238 to BM Sanjeet Kumar  on date 24/08/2024 but  not posted in fimo till now.</t>
  </si>
  <si>
    <t>FN25-26-02887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</si>
</sst>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pandanasphoortyfinance-my.sharepoint.com/personal/alok_niranjan_spandanasphoorty_com/Documents/Desktop/BH%20Sasaram%20Nov%202025.xlsb" TargetMode="External"/><Relationship Id="rId1" Type="http://schemas.openxmlformats.org/officeDocument/2006/relationships/externalLinkPath" Target="https://spandanasphoortyfinance-my.sharepoint.com/personal/binay_shaw_spandanasphoorty_com/Documents/Desktop/CSS%20verificationn/11%20nov/Sasaram%20CSS%20Report/Sasaram%20CSS%20report-%20Rina%20Devi/BH%20Sasaram%20Nov%202025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Dropdowns"/>
      <sheetName val="Audit Report Hand Book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3 Branch Staff"/>
      <sheetName val="Annex 12 Loan Documentation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Quick Mortality"/>
      <sheetName val="Annex 22 Compliance"/>
      <sheetName val="Annex 23 Cash Position Report"/>
      <sheetName val="Loan Outstanding Report Detaile"/>
      <sheetName val="Collection Report Annex"/>
    </sheetNames>
    <sheetDataSet>
      <sheetData sheetId="0"/>
      <sheetData sheetId="1"/>
      <sheetData sheetId="2"/>
      <sheetData sheetId="3">
        <row r="4">
          <cell r="F4" t="str">
            <v>Bihar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6640625" bestFit="1" customWidth="1"/>
    <col min="2" max="2" width="24.5546875" customWidth="1"/>
    <col min="3" max="3" width="25.33203125" customWidth="1"/>
    <col min="4" max="4" width="25.6640625" customWidth="1"/>
    <col min="5" max="5" width="22.5546875" customWidth="1"/>
    <col min="6" max="6" width="92.33203125" bestFit="1" customWidth="1"/>
    <col min="7" max="7" width="22.44140625" bestFit="1" customWidth="1"/>
    <col min="8" max="8" width="11.6640625" bestFit="1" customWidth="1"/>
    <col min="9" max="9" width="30.3320312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6640625" customWidth="1"/>
    <col min="9" max="9" width="20.3320312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33203125" customWidth="1"/>
    <col min="19" max="19" width="20.33203125" customWidth="1"/>
    <col min="20" max="20" width="18.44140625" customWidth="1"/>
    <col min="21" max="21" width="20.33203125" customWidth="1"/>
    <col min="22" max="22" width="25.44140625" customWidth="1"/>
    <col min="23" max="23" width="32.33203125" customWidth="1"/>
    <col min="24" max="24" width="46.6640625" customWidth="1"/>
    <col min="25" max="25" width="23.6640625" customWidth="1"/>
    <col min="26" max="26" width="16.6640625" customWidth="1"/>
    <col min="27" max="27" width="16.3320312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BH2933</v>
      </c>
      <c r="D5" s="63" t="str">
        <f>IF('Physical Cash at Safe'!D28="Yes", 'Physical Cash at Safe'!A4, 'Borrower Wise Details'!C5)</f>
        <v>Sasaram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45923</v>
      </c>
      <c r="H5" s="107" t="s">
        <v>291</v>
      </c>
      <c r="I5" s="61">
        <v>45973</v>
      </c>
      <c r="J5" s="74" t="str">
        <f>IF('Physical Cash at Safe'!D28="Yes",'Physical Cash at Safe'!E28,IF('Borrower Wise Details'!D5&lt;&gt;"",'Borrower Wise Details'!D5,""))</f>
        <v>FN25-26-02887</v>
      </c>
      <c r="K5" s="81">
        <v>1</v>
      </c>
      <c r="L5" s="82">
        <v>31436</v>
      </c>
      <c r="M5" s="82">
        <v>0</v>
      </c>
      <c r="N5" s="82" t="s">
        <v>292</v>
      </c>
      <c r="O5" s="82" t="s">
        <v>293</v>
      </c>
      <c r="P5" s="82" t="s">
        <v>294</v>
      </c>
      <c r="Q5" s="82" t="s">
        <v>295</v>
      </c>
      <c r="R5" s="75" t="str">
        <f>IF('Physical Cash at Safe'!$D$28="Yes", 'Physical Cash at Safe'!$A$28, IF('Borrower Wise Details'!F5&lt;&gt;"", 'Borrower Wise Details'!F5, ""))</f>
        <v>Sanjeet Kumar</v>
      </c>
      <c r="S5" s="74" t="str">
        <f>IF('Physical Cash at Safe'!$D$28="Yes", 'Physical Cash at Safe'!$C$28, IF('Borrower Wise Details'!H5&lt;&gt;"", 'Borrower Wise Details'!H5, ""))</f>
        <v>BM</v>
      </c>
      <c r="T5" s="74" t="str">
        <f>IF('Physical Cash at Safe'!$D$28="Yes", 'Physical Cash at Safe'!$B$28, IF('Borrower Wise Details'!G5&lt;&gt;"", 'Borrower Wise Details'!G5, ""))</f>
        <v>SF0042659</v>
      </c>
      <c r="U5" s="77" t="s">
        <v>296</v>
      </c>
      <c r="V5" s="61">
        <v>45937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297</v>
      </c>
      <c r="Z5" s="61">
        <v>45973</v>
      </c>
      <c r="AA5" s="61">
        <v>45973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111436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111436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45974</v>
      </c>
      <c r="AH5" s="70" t="s">
        <v>286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33203125" defaultRowHeight="14.4" zeroHeight="1" x14ac:dyDescent="0.3"/>
  <cols>
    <col min="1" max="1" width="8.6640625" customWidth="1"/>
    <col min="2" max="2" width="13.6640625" customWidth="1"/>
    <col min="3" max="3" width="20.3320312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3320312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BH2933</v>
      </c>
      <c r="C5" s="50" t="str">
        <f>IF('Fraud Investigation Report'!D5="", "", 'Fraud Investigation Report'!D5)</f>
        <v>Sasaram</v>
      </c>
      <c r="D5" s="68" t="str">
        <f>IF(OR('Fraud Investigation Report'!R5="", 'Fraud Investigation Report'!R5=0), "", 'Fraud Investigation Report'!R5)</f>
        <v>Sanjeet Kumar</v>
      </c>
      <c r="E5" s="68" t="str">
        <f>IF(OR('Fraud Investigation Report'!T5="", 'Fraud Investigation Report'!T5=0), "", 'Fraud Investigation Report'!T5)</f>
        <v>SF0042659</v>
      </c>
      <c r="F5" s="68" t="str">
        <f>IF(OR('Fraud Investigation Report'!S5="", 'Fraud Investigation Report'!S5=0), "", 'Fraud Investigation Report'!S5)</f>
        <v>BM</v>
      </c>
      <c r="G5" s="50" t="str">
        <f>IF('Fraud Investigation Report'!J5="", "", 'Fraud Investigation Report'!J5)</f>
        <v>FN25-26-02887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111436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111436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111436</v>
      </c>
      <c r="Q5" s="49"/>
      <c r="R5" s="84" t="s">
        <v>290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247</v>
      </c>
      <c r="B4" s="41" t="s">
        <v>248</v>
      </c>
      <c r="C4" s="41" t="s">
        <v>248</v>
      </c>
      <c r="D4" s="41" t="s">
        <v>249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tr">
        <f>IF(D6="","",'[1]Branch Audit Summary'!F4)</f>
        <v>Bihar</v>
      </c>
      <c r="B6" s="18">
        <v>45966</v>
      </c>
      <c r="C6" s="18">
        <v>45965</v>
      </c>
      <c r="D6" s="18">
        <v>45966</v>
      </c>
      <c r="E6" s="19">
        <v>0.68055555555555558</v>
      </c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180</v>
      </c>
      <c r="C11" s="23">
        <f>B11*A11</f>
        <v>90000</v>
      </c>
      <c r="D11" s="25">
        <v>4</v>
      </c>
      <c r="E11" s="23">
        <f t="shared" ref="E11:E17" si="0">D11*A11</f>
        <v>2000</v>
      </c>
    </row>
    <row r="12" spans="1:5" ht="14.4" x14ac:dyDescent="0.3">
      <c r="A12" s="24">
        <v>200</v>
      </c>
      <c r="B12" s="25">
        <v>15</v>
      </c>
      <c r="C12" s="23">
        <f>B12*A12</f>
        <v>3000</v>
      </c>
      <c r="D12" s="25">
        <v>2</v>
      </c>
      <c r="E12" s="23">
        <f t="shared" si="0"/>
        <v>400</v>
      </c>
    </row>
    <row r="13" spans="1:5" ht="14.4" x14ac:dyDescent="0.3">
      <c r="A13" s="24">
        <v>100</v>
      </c>
      <c r="B13" s="25">
        <v>100</v>
      </c>
      <c r="C13" s="23">
        <f t="shared" ref="C13:C17" si="1">B13*A13</f>
        <v>10000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20</v>
      </c>
      <c r="C14" s="23">
        <f t="shared" si="1"/>
        <v>1000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723</v>
      </c>
      <c r="C18" s="23">
        <f>B18</f>
        <v>723</v>
      </c>
      <c r="D18" s="27">
        <v>3</v>
      </c>
      <c r="E18" s="28">
        <f>D18</f>
        <v>3</v>
      </c>
    </row>
    <row r="19" spans="1:5" ht="14.4" x14ac:dyDescent="0.3">
      <c r="A19" s="29"/>
      <c r="B19" s="30" t="s">
        <v>76</v>
      </c>
      <c r="C19" s="31">
        <f>SUM(C10:C18)</f>
        <v>104723</v>
      </c>
      <c r="D19" s="30" t="s">
        <v>76</v>
      </c>
      <c r="E19" s="31">
        <f>SUM(E10:E18)</f>
        <v>2423</v>
      </c>
    </row>
    <row r="20" spans="1:5" ht="30" customHeight="1" x14ac:dyDescent="0.3">
      <c r="A20" s="143" t="s">
        <v>97</v>
      </c>
      <c r="B20" s="144"/>
      <c r="C20" s="32">
        <v>104723</v>
      </c>
      <c r="D20" s="33" t="s">
        <v>91</v>
      </c>
      <c r="E20" s="34"/>
    </row>
    <row r="21" spans="1:5" ht="30" customHeight="1" x14ac:dyDescent="0.3">
      <c r="A21" s="145" t="s">
        <v>88</v>
      </c>
      <c r="B21" s="146"/>
      <c r="C21" s="34">
        <v>63040</v>
      </c>
      <c r="D21" s="33" t="s">
        <v>89</v>
      </c>
      <c r="E21" s="34">
        <v>165340</v>
      </c>
    </row>
    <row r="22" spans="1:5" ht="30" customHeight="1" x14ac:dyDescent="0.3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189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5" t="s">
        <v>218</v>
      </c>
      <c r="E29" s="156"/>
    </row>
    <row r="30" spans="1:5" ht="40.200000000000003" customHeight="1" x14ac:dyDescent="0.3">
      <c r="A30" s="127"/>
      <c r="B30" s="127"/>
      <c r="C30" s="128">
        <f>A30-B30</f>
        <v>0</v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219</v>
      </c>
      <c r="B32" s="38" t="s">
        <v>251</v>
      </c>
      <c r="C32" s="37" t="s">
        <v>82</v>
      </c>
      <c r="D32" s="153" t="s">
        <v>256</v>
      </c>
      <c r="E32" s="154"/>
    </row>
    <row r="33" spans="1:5" ht="18" customHeight="1" x14ac:dyDescent="0.3">
      <c r="A33" s="37" t="s">
        <v>83</v>
      </c>
      <c r="B33" s="106" t="s">
        <v>252</v>
      </c>
      <c r="C33" s="39" t="s">
        <v>84</v>
      </c>
      <c r="D33" s="147" t="s">
        <v>257</v>
      </c>
      <c r="E33" s="148"/>
    </row>
    <row r="34" spans="1:5" ht="27.6" x14ac:dyDescent="0.3">
      <c r="A34" s="39" t="s">
        <v>220</v>
      </c>
      <c r="B34" s="38" t="s">
        <v>253</v>
      </c>
      <c r="C34" s="39" t="s">
        <v>221</v>
      </c>
      <c r="D34" s="149" t="s">
        <v>258</v>
      </c>
      <c r="E34" s="150"/>
    </row>
    <row r="35" spans="1:5" ht="27.6" x14ac:dyDescent="0.3">
      <c r="A35" s="39" t="s">
        <v>222</v>
      </c>
      <c r="B35" s="38" t="s">
        <v>254</v>
      </c>
      <c r="C35" s="39" t="s">
        <v>224</v>
      </c>
      <c r="D35" s="149" t="s">
        <v>259</v>
      </c>
      <c r="E35" s="150"/>
    </row>
    <row r="36" spans="1:5" ht="25.5" customHeight="1" x14ac:dyDescent="0.3">
      <c r="A36" s="39" t="s">
        <v>223</v>
      </c>
      <c r="B36" s="38" t="s">
        <v>255</v>
      </c>
      <c r="C36" s="39" t="s">
        <v>225</v>
      </c>
      <c r="D36" s="151" t="s">
        <v>260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U5" activePane="bottomRight" state="frozen"/>
      <selection pane="topRight" activeCell="K1" sqref="K1"/>
      <selection pane="bottomLeft" activeCell="A5" sqref="A5"/>
      <selection pane="bottomRight" activeCell="A6" sqref="A6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6640625" style="13" customWidth="1"/>
    <col min="9" max="9" width="14.6640625" style="13" customWidth="1"/>
    <col min="10" max="10" width="14.332031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3320312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3320312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3320312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2" customHeight="1" x14ac:dyDescent="0.3">
      <c r="A5" s="64">
        <v>1</v>
      </c>
      <c r="B5" s="60" t="str">
        <f>IF('Loan Outstanding Report'!$G$5="", "", 'Loan Outstanding Report'!$G$5)</f>
        <v>BH2933</v>
      </c>
      <c r="C5" s="119" t="str">
        <f>IF('Loan Outstanding Report'!$H$5="", "", 'Loan Outstanding Report'!$H$5)</f>
        <v>Sasaram</v>
      </c>
      <c r="D5" s="41" t="s">
        <v>317</v>
      </c>
      <c r="E5" s="65">
        <v>45973</v>
      </c>
      <c r="F5" s="38" t="s">
        <v>287</v>
      </c>
      <c r="G5" s="49" t="s">
        <v>288</v>
      </c>
      <c r="H5" s="49" t="s">
        <v>289</v>
      </c>
      <c r="I5" s="120" t="s">
        <v>267</v>
      </c>
      <c r="J5" s="120" t="s">
        <v>270</v>
      </c>
      <c r="K5" s="120" t="s">
        <v>274</v>
      </c>
      <c r="L5" s="11">
        <v>17002258</v>
      </c>
      <c r="M5" s="65" t="s">
        <v>275</v>
      </c>
      <c r="N5" s="124">
        <v>36302</v>
      </c>
      <c r="O5" s="124">
        <v>1130</v>
      </c>
      <c r="P5" s="121" t="s">
        <v>140</v>
      </c>
      <c r="Q5" s="80">
        <v>45509</v>
      </c>
      <c r="R5" s="124">
        <v>31436</v>
      </c>
      <c r="S5" s="124">
        <v>0</v>
      </c>
      <c r="T5" s="124">
        <v>0</v>
      </c>
      <c r="U5" s="125">
        <f t="shared" ref="U5" si="0">IF(AND(ISBLANK(R5),ISBLANK(S5),ISBLANK(T5)),"",R5-(S5+T5))</f>
        <v>31436</v>
      </c>
      <c r="V5" s="117" t="s">
        <v>203</v>
      </c>
      <c r="W5" s="122" t="s">
        <v>286</v>
      </c>
    </row>
    <row r="6" spans="1:23" ht="25.2" customHeight="1" x14ac:dyDescent="0.3">
      <c r="A6" s="64">
        <v>2</v>
      </c>
      <c r="B6" s="60" t="str">
        <f>IF(J6&lt;&gt;"", $B$5, "")</f>
        <v>BH2933</v>
      </c>
      <c r="C6" s="119" t="str">
        <f>IF(J6&lt;&gt;"", $C$5, "")</f>
        <v>Sasaram</v>
      </c>
      <c r="D6" s="41" t="str">
        <f>IF(J6&lt;&gt;"", $D$5, "")</f>
        <v>FN25-26-02887</v>
      </c>
      <c r="E6" s="65">
        <v>45973</v>
      </c>
      <c r="F6" s="38" t="s">
        <v>287</v>
      </c>
      <c r="G6" s="49" t="s">
        <v>288</v>
      </c>
      <c r="H6" s="49" t="s">
        <v>289</v>
      </c>
      <c r="I6" s="120" t="s">
        <v>300</v>
      </c>
      <c r="J6" s="120" t="s">
        <v>303</v>
      </c>
      <c r="K6" s="120" t="s">
        <v>305</v>
      </c>
      <c r="L6" s="11">
        <v>357155007</v>
      </c>
      <c r="M6" s="65" t="s">
        <v>306</v>
      </c>
      <c r="N6" s="124">
        <v>72000</v>
      </c>
      <c r="O6" s="124">
        <v>3840</v>
      </c>
      <c r="P6" s="121" t="s">
        <v>140</v>
      </c>
      <c r="Q6" s="80">
        <v>45893</v>
      </c>
      <c r="R6" s="124">
        <v>80000</v>
      </c>
      <c r="S6" s="124">
        <v>0</v>
      </c>
      <c r="T6" s="124">
        <v>0</v>
      </c>
      <c r="U6" s="125">
        <f t="shared" ref="U6:U69" si="1">IF(AND(ISBLANK(R6),ISBLANK(S6),ISBLANK(T6)),"",R6-(S6+T6))</f>
        <v>80000</v>
      </c>
      <c r="V6" s="117" t="s">
        <v>202</v>
      </c>
      <c r="W6" s="122" t="s">
        <v>316</v>
      </c>
    </row>
    <row r="7" spans="1:23" ht="25.2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2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2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2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2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2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2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2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2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2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2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2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2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2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2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2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2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2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2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2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2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2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2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2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2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2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2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2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2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2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2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2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2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2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2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2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2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2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2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2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2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2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2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2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2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2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2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2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2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2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2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2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2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2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2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2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2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2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2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2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2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2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2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2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2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2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2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2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2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2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2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2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2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2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2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2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2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2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2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2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2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2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2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2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2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2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2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2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2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2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2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2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2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2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2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2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2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2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2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2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2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2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2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2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2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2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2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2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2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2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2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2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2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2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2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2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2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2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2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2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2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2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2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2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2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2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2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2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2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2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2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2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2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2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2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2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2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2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2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2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2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2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2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2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2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2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2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2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2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2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2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2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2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2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2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2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2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2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2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2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2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2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2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2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2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2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2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2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2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2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2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2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2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2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2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2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2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2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2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2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2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2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2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2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2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2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2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2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2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2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2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2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2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2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2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2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2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2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2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2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2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2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2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2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2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2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2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2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2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2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2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2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2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2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2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2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2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2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2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2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2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2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2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2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2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2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2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2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2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2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2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2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2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2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2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2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2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2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2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2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2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2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2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2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2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2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2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2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2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2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2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2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2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2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2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2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2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2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2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2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2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2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2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2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2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2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2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2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2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2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2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2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2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2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2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2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2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2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2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2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2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2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2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2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2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2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2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2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2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2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2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2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2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2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2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2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2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2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2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2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2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2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2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2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2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2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2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2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2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2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2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2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2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2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2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2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2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2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2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2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2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2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2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2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2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2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2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2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2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2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2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2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2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2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2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2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2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2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2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2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2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2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2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2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2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2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2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2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2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2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2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2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2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2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2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2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2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2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2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2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2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2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2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2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2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2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2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2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2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2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2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2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2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2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2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2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2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2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2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2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2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2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2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2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2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2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2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2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2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2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2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2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2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2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2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2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2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2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2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2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2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2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2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2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2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2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2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2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2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2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2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2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2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2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2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2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2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2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2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2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2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2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2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2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2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2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2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2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2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2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2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2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2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2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2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2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2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2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2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2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2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2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2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2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2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2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2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2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2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2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2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2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2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2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2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2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2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2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2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2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2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2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2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2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2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2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2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2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2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2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2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2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2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2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2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2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2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2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2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2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2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2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2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2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2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2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2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2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2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2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2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2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2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2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2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2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2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2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2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2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2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2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2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2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2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2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2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2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2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2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2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2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2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2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2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2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2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2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2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2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2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2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2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2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2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2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2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2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2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2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2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2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2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2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2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2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2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2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2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2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2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2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2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2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2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2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2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2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2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2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2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2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2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2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2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2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2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2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2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2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2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2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2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2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2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2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2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2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2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2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2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2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2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2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2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2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2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2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2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2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2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2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2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2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2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2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2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2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2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2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2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2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2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2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2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2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2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2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2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2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2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2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2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2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2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2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2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2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2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2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2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2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2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2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2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2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2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2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2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2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2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2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2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2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2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2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2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2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2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2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2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2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2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2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2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2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2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2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2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2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2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2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2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2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2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2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2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2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2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2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2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2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2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2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2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2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2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2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2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2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2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2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2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2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2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2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2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2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2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2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2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2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2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2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2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2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2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2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2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2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2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2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2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2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2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2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2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2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2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2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2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2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2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2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2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2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2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2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2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2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2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2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2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2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2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2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2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2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2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2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2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2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2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2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2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2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2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2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2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2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2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2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2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2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2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2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2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2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2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2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2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2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2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2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2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2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2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2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2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2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2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2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2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2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2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2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2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2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2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2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2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2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2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2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2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2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2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2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2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2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2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2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2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2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2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2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2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2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2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2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2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2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2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2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2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2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2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2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2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2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2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2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2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2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2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2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2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2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2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2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2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2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2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2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2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2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2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2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2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2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2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2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2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2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2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2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2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2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2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2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2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2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2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2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2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2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2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2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2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2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2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2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2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2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2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2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2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2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2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2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2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2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2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2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2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2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2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2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2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2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2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2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2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2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2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2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2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2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2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2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2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2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2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2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2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2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2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2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2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2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2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2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2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2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2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2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2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2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2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2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2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2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2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2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2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2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2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2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2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2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2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2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2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2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2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2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2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2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2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2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2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2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2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2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2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2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2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2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2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2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2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2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2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2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2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2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2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2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2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2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2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2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2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2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2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2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2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2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2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2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2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2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2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2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2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2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2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2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2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2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2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2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2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2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2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2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2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2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2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2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2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2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2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2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2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2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2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2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2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2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2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2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2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2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2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2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2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2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2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2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2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2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2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2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2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2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2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2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2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2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2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2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2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2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2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2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2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2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2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2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2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2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2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2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2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2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2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2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2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2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2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2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2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2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2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2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2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2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A5" sqref="A5"/>
    </sheetView>
  </sheetViews>
  <sheetFormatPr defaultColWidth="0" defaultRowHeight="14.4" zeroHeight="1" x14ac:dyDescent="0.3"/>
  <cols>
    <col min="1" max="1" width="8.5546875" style="99" customWidth="1"/>
    <col min="2" max="2" width="9.66406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33203125" style="99" bestFit="1" customWidth="1"/>
    <col min="7" max="7" width="11.6640625" style="99" bestFit="1" customWidth="1"/>
    <col min="8" max="8" width="11.33203125" style="99" bestFit="1" customWidth="1"/>
    <col min="9" max="9" width="12.33203125" style="99" customWidth="1"/>
    <col min="10" max="10" width="12.6640625" style="99" customWidth="1"/>
    <col min="11" max="11" width="8.6640625" style="99" customWidth="1"/>
    <col min="12" max="12" width="13.3320312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6640625" style="99" bestFit="1" customWidth="1"/>
    <col min="26" max="26" width="27.332031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3320312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40" width="8.6640625" style="99" customWidth="1"/>
    <col min="41" max="41" width="10" style="99" customWidth="1"/>
    <col min="42" max="42" width="10.109375" style="99" customWidth="1"/>
    <col min="43" max="43" width="8.6640625" style="99" customWidth="1"/>
    <col min="44" max="44" width="9.88671875" style="99" customWidth="1"/>
    <col min="45" max="45" width="14.109375" style="99" bestFit="1" customWidth="1"/>
    <col min="46" max="46" width="8.6640625" style="99" customWidth="1"/>
    <col min="47" max="47" width="10.33203125" style="99" customWidth="1"/>
    <col min="48" max="50" width="8.6640625" style="99" customWidth="1"/>
    <col min="51" max="51" width="13.6640625" style="99" bestFit="1" customWidth="1"/>
    <col min="52" max="55" width="8.6640625" style="99" customWidth="1"/>
    <col min="56" max="56" width="13.6640625" style="99" bestFit="1" customWidth="1"/>
    <col min="57" max="57" width="10.6640625" style="99" customWidth="1"/>
    <col min="58" max="58" width="17.109375" style="99" customWidth="1"/>
    <col min="59" max="59" width="18.3320312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261</v>
      </c>
      <c r="C5" s="38" t="s">
        <v>262</v>
      </c>
      <c r="D5" s="38" t="s">
        <v>250</v>
      </c>
      <c r="E5" s="38" t="s">
        <v>263</v>
      </c>
      <c r="F5" s="38" t="s">
        <v>248</v>
      </c>
      <c r="G5" s="84" t="s">
        <v>247</v>
      </c>
      <c r="H5" s="38" t="s">
        <v>248</v>
      </c>
      <c r="I5" s="84">
        <v>20303</v>
      </c>
      <c r="J5" s="38" t="s">
        <v>264</v>
      </c>
      <c r="K5" s="84">
        <v>20303</v>
      </c>
      <c r="L5" s="84" t="s">
        <v>265</v>
      </c>
      <c r="M5" s="38" t="s">
        <v>266</v>
      </c>
      <c r="N5" s="84">
        <v>29070</v>
      </c>
      <c r="O5" s="84" t="s">
        <v>267</v>
      </c>
      <c r="P5" s="84">
        <v>45395</v>
      </c>
      <c r="Q5" s="38" t="s">
        <v>268</v>
      </c>
      <c r="R5" s="38" t="s">
        <v>269</v>
      </c>
      <c r="S5" s="84" t="s">
        <v>270</v>
      </c>
      <c r="T5" s="84" t="s">
        <v>270</v>
      </c>
      <c r="U5" s="84" t="s">
        <v>271</v>
      </c>
      <c r="V5" s="84" t="s">
        <v>272</v>
      </c>
      <c r="W5" s="84">
        <v>0</v>
      </c>
      <c r="X5" s="38" t="s">
        <v>273</v>
      </c>
      <c r="Y5" s="84">
        <v>17002258</v>
      </c>
      <c r="Z5" s="38" t="s">
        <v>274</v>
      </c>
      <c r="AA5" s="108" t="s">
        <v>275</v>
      </c>
      <c r="AB5" s="84">
        <v>36302</v>
      </c>
      <c r="AC5" s="108" t="s">
        <v>276</v>
      </c>
      <c r="AD5" s="84">
        <v>52</v>
      </c>
      <c r="AE5" s="84" t="s">
        <v>277</v>
      </c>
      <c r="AF5" s="84" t="s">
        <v>278</v>
      </c>
      <c r="AG5" s="108" t="s">
        <v>279</v>
      </c>
      <c r="AH5" s="84" t="s">
        <v>280</v>
      </c>
      <c r="AI5" s="108" t="s">
        <v>275</v>
      </c>
      <c r="AJ5" s="84">
        <v>1130</v>
      </c>
      <c r="AK5" s="84">
        <v>1130</v>
      </c>
      <c r="AL5" s="108" t="s">
        <v>281</v>
      </c>
      <c r="AM5" s="84">
        <v>15777.29</v>
      </c>
      <c r="AN5" s="112">
        <v>441</v>
      </c>
      <c r="AO5" s="112">
        <v>16218.29</v>
      </c>
      <c r="AP5" s="112">
        <v>24401.75</v>
      </c>
      <c r="AQ5" s="112">
        <v>6016.77</v>
      </c>
      <c r="AR5" s="112">
        <v>30418.52</v>
      </c>
      <c r="AS5" s="112">
        <v>23017.71</v>
      </c>
      <c r="AT5" s="112">
        <v>6016.77</v>
      </c>
      <c r="AU5" s="112">
        <v>29034.48</v>
      </c>
      <c r="AV5" s="84">
        <v>50</v>
      </c>
      <c r="AW5" s="84"/>
      <c r="AX5" s="84"/>
      <c r="AY5" s="108"/>
      <c r="AZ5" s="84"/>
      <c r="BA5" s="84"/>
      <c r="BB5" s="84" t="s">
        <v>282</v>
      </c>
      <c r="BC5" s="84"/>
      <c r="BD5" s="108" t="s">
        <v>283</v>
      </c>
      <c r="BE5" s="84">
        <v>36302</v>
      </c>
      <c r="BF5" s="38" t="s">
        <v>270</v>
      </c>
      <c r="BG5" s="84" t="s">
        <v>284</v>
      </c>
      <c r="BH5" s="114" t="s">
        <v>285</v>
      </c>
      <c r="BI5" s="38" t="s">
        <v>110</v>
      </c>
      <c r="BJ5" s="85">
        <v>45973</v>
      </c>
      <c r="BK5" s="84"/>
      <c r="BL5" s="38" t="s">
        <v>114</v>
      </c>
      <c r="BM5" s="115" t="s">
        <v>119</v>
      </c>
      <c r="BN5" s="116" t="s">
        <v>200</v>
      </c>
      <c r="BO5" s="84" t="s">
        <v>244</v>
      </c>
      <c r="BP5" s="84">
        <v>31436</v>
      </c>
      <c r="BQ5" s="117" t="s">
        <v>203</v>
      </c>
      <c r="BR5" s="118" t="s">
        <v>286</v>
      </c>
    </row>
    <row r="6" spans="1:70" s="113" customFormat="1" ht="15" customHeight="1" x14ac:dyDescent="0.3">
      <c r="A6" s="84">
        <v>2</v>
      </c>
      <c r="B6" s="38" t="s">
        <v>261</v>
      </c>
      <c r="C6" s="38" t="s">
        <v>262</v>
      </c>
      <c r="D6" s="38" t="s">
        <v>250</v>
      </c>
      <c r="E6" s="38" t="s">
        <v>263</v>
      </c>
      <c r="F6" s="38" t="s">
        <v>248</v>
      </c>
      <c r="G6" s="84" t="s">
        <v>247</v>
      </c>
      <c r="H6" s="38" t="s">
        <v>248</v>
      </c>
      <c r="I6" s="84">
        <v>20347</v>
      </c>
      <c r="J6" s="38" t="s">
        <v>298</v>
      </c>
      <c r="K6" s="84">
        <v>20347</v>
      </c>
      <c r="L6" s="84" t="s">
        <v>259</v>
      </c>
      <c r="M6" s="38" t="s">
        <v>299</v>
      </c>
      <c r="N6" s="84">
        <v>289019</v>
      </c>
      <c r="O6" s="84" t="s">
        <v>300</v>
      </c>
      <c r="P6" s="84">
        <v>413689</v>
      </c>
      <c r="Q6" s="38" t="s">
        <v>301</v>
      </c>
      <c r="R6" s="38" t="s">
        <v>302</v>
      </c>
      <c r="S6" s="84" t="s">
        <v>303</v>
      </c>
      <c r="T6" s="84" t="s">
        <v>303</v>
      </c>
      <c r="U6" s="84" t="s">
        <v>304</v>
      </c>
      <c r="V6" s="84" t="s">
        <v>272</v>
      </c>
      <c r="W6" s="84">
        <v>0</v>
      </c>
      <c r="X6" s="38" t="s">
        <v>273</v>
      </c>
      <c r="Y6" s="84">
        <v>357155007</v>
      </c>
      <c r="Z6" s="38" t="s">
        <v>305</v>
      </c>
      <c r="AA6" s="108" t="s">
        <v>306</v>
      </c>
      <c r="AB6" s="84">
        <v>72000</v>
      </c>
      <c r="AC6" s="108" t="s">
        <v>307</v>
      </c>
      <c r="AD6" s="84">
        <v>24</v>
      </c>
      <c r="AE6" s="84" t="s">
        <v>308</v>
      </c>
      <c r="AF6" s="84" t="s">
        <v>309</v>
      </c>
      <c r="AG6" s="108" t="s">
        <v>310</v>
      </c>
      <c r="AH6" s="84" t="s">
        <v>311</v>
      </c>
      <c r="AI6" s="108" t="s">
        <v>312</v>
      </c>
      <c r="AJ6" s="84">
        <v>3840</v>
      </c>
      <c r="AK6" s="84">
        <v>3840</v>
      </c>
      <c r="AL6" s="108" t="s">
        <v>313</v>
      </c>
      <c r="AM6" s="84">
        <v>4721.8999999999996</v>
      </c>
      <c r="AN6" s="112">
        <v>2958.1</v>
      </c>
      <c r="AO6" s="112">
        <v>7680</v>
      </c>
      <c r="AP6" s="112">
        <v>67278.100000000006</v>
      </c>
      <c r="AQ6" s="112">
        <v>17310.900000000001</v>
      </c>
      <c r="AR6" s="112">
        <v>84589</v>
      </c>
      <c r="AS6" s="112">
        <v>0</v>
      </c>
      <c r="AT6" s="112">
        <v>0</v>
      </c>
      <c r="AU6" s="112">
        <v>0</v>
      </c>
      <c r="AV6" s="84">
        <v>2</v>
      </c>
      <c r="AW6" s="84"/>
      <c r="AX6" s="84"/>
      <c r="AY6" s="108"/>
      <c r="AZ6" s="84"/>
      <c r="BA6" s="84"/>
      <c r="BB6" s="84" t="s">
        <v>282</v>
      </c>
      <c r="BC6" s="84"/>
      <c r="BD6" s="108" t="s">
        <v>314</v>
      </c>
      <c r="BE6" s="84">
        <v>72000</v>
      </c>
      <c r="BF6" s="38" t="s">
        <v>303</v>
      </c>
      <c r="BG6" s="84" t="s">
        <v>315</v>
      </c>
      <c r="BH6" s="114" t="s">
        <v>285</v>
      </c>
      <c r="BI6" s="38" t="s">
        <v>110</v>
      </c>
      <c r="BJ6" s="85">
        <v>45973</v>
      </c>
      <c r="BK6" s="84"/>
      <c r="BL6" s="38" t="s">
        <v>114</v>
      </c>
      <c r="BM6" s="115" t="s">
        <v>119</v>
      </c>
      <c r="BN6" s="116" t="s">
        <v>200</v>
      </c>
      <c r="BO6" s="84" t="s">
        <v>244</v>
      </c>
      <c r="BP6" s="84">
        <v>80000</v>
      </c>
      <c r="BQ6" s="117" t="s">
        <v>202</v>
      </c>
      <c r="BR6" s="118" t="s">
        <v>316</v>
      </c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2025-11-13T03:36:24Z</dcterms:modified>
</cp:coreProperties>
</file>