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Kendrapara-FN25-26-02888\"/>
    </mc:Choice>
  </mc:AlternateContent>
  <xr:revisionPtr revIDLastSave="0" documentId="13_ncr:1_{ABCF33E6-CA5B-425C-85BF-DC272F1C755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54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" i="20" l="1"/>
  <c r="G11" i="20"/>
  <c r="F11" i="20"/>
  <c r="H10" i="20"/>
  <c r="G10" i="20"/>
  <c r="F10" i="20"/>
  <c r="H9" i="20"/>
  <c r="G9" i="20"/>
  <c r="F9" i="20"/>
  <c r="H8" i="20"/>
  <c r="G8" i="20"/>
  <c r="F8" i="20"/>
  <c r="H7" i="20"/>
  <c r="G7" i="20"/>
  <c r="F7" i="20"/>
  <c r="H6" i="20"/>
  <c r="G6" i="20"/>
  <c r="F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1" i="20" l="1"/>
  <c r="C10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<sst xmlns="http://schemas.openxmlformats.org/spreadsheetml/2006/main" count="610" uniqueCount="375">
  <si>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</si>
  <si>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</si>
  <si>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</si>
  <si>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</si>
  <si>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</si>
  <si>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</si>
  <si>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</si>
  <si>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</si>
  <si>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</si>
  <si>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</si>
  <si>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</si>
  <si>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</si>
  <si>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</si>
  <si>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</si>
  <si>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</si>
  <si>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</si>
  <si>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</si>
  <si>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</si>
  <si>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</si>
  <si>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</si>
  <si>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</si>
  <si>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</si>
  <si>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</si>
  <si>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</si>
  <si>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</si>
  <si>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</si>
  <si>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</si>
  <si>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</si>
  <si>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</si>
  <si>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</si>
  <si>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</si>
  <si>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</si>
  <si>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</si>
  <si>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</si>
  <si>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</si>
  <si>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</si>
  <si>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</si>
  <si>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</si>
  <si>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</si>
  <si>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</si>
  <si>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</si>
  <si>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</si>
  <si>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</si>
  <si>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</si>
  <si>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</si>
  <si>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</si>
  <si>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</si>
  <si>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</si>
  <si>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</si>
  <si>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</si>
  <si>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</si>
  <si>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</si>
  <si>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</si>
  <si>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</si>
  <si>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</si>
  <si>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</si>
  <si>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</si>
  <si>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</si>
  <si>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</si>
  <si>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</si>
  <si>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</si>
  <si>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</si>
  <si>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</si>
  <si>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</si>
  <si>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</si>
  <si>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</si>
  <si>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</si>
  <si>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</si>
  <si>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</si>
  <si>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</si>
  <si>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</si>
  <si>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</si>
  <si>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</si>
  <si>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</si>
  <si>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</si>
  <si>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</si>
  <si>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</si>
  <si>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</si>
  <si>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</si>
  <si>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</si>
  <si>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</si>
  <si>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</si>
  <si>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</si>
  <si>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</si>
  <si>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</si>
  <si>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</si>
  <si>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</si>
  <si>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</si>
  <si>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</si>
  <si>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</si>
  <si>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</si>
  <si>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</si>
  <si>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</si>
  <si>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</si>
  <si>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</si>
  <si>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</si>
  <si>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</si>
  <si>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</si>
  <si>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</si>
  <si>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</si>
  <si>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</si>
  <si>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</si>
  <si>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</si>
  <si>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</si>
  <si>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</si>
  <si>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</si>
  <si>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</si>
  <si>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</si>
  <si>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</si>
  <si>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</si>
  <si>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</si>
  <si>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</si>
  <si>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</si>
  <si>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</si>
  <si>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</si>
  <si>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</si>
  <si>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</si>
  <si>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</si>
  <si>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</si>
  <si>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</si>
  <si>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</si>
  <si>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</si>
  <si>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</si>
  <si>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</si>
  <si>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</si>
  <si>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</si>
  <si>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</si>
  <si>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</si>
  <si>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</si>
  <si>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</si>
  <si>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</si>
  <si>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</si>
  <si>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</si>
  <si>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</si>
  <si>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</si>
  <si>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</si>
  <si>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</si>
  <si>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</si>
  <si>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</si>
  <si>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</si>
  <si>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</si>
  <si>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</si>
  <si>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</si>
  <si>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</si>
  <si>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</si>
  <si>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</si>
  <si>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</si>
  <si>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</si>
  <si>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</si>
  <si>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</si>
  <si>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</si>
  <si>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</si>
  <si>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</si>
  <si>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</si>
  <si>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</si>
  <si>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</si>
  <si>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</si>
  <si>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</si>
  <si>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</si>
  <si>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</si>
  <si>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</si>
  <si>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</si>
  <si>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</si>
  <si>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</si>
  <si>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</si>
  <si>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</si>
  <si>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</si>
  <si>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</si>
  <si>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</si>
  <si>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</si>
  <si>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</si>
  <si>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</si>
  <si>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</si>
  <si>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</si>
  <si>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</si>
  <si>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</si>
  <si>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</si>
  <si>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</si>
  <si>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</si>
  <si>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</si>
  <si>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</si>
  <si>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</si>
  <si>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</si>
  <si>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</si>
  <si>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</si>
  <si>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</si>
  <si>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</si>
  <si>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</si>
  <si>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</si>
  <si>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</si>
  <si>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</si>
  <si>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</si>
  <si>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</si>
  <si>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</si>
  <si>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</si>
  <si>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</si>
  <si>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</si>
  <si>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</si>
  <si>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</si>
  <si>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</si>
  <si>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</si>
  <si>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</si>
  <si>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</si>
  <si>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</si>
  <si>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</si>
  <si>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</si>
  <si>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</si>
  <si>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</si>
  <si>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</si>
  <si>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</si>
  <si>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</si>
  <si>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</si>
  <si>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</si>
  <si>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</si>
  <si>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</si>
  <si>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</si>
  <si>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</si>
  <si>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</si>
  <si>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</si>
  <si>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</si>
  <si>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</si>
  <si>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</si>
  <si>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</si>
  <si>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</si>
  <si>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</si>
  <si>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</si>
  <si>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</si>
  <si>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</si>
  <si>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</si>
  <si>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</si>
  <si>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</si>
  <si>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</si>
  <si>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</si>
  <si>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</si>
  <si>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</si>
  <si>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</si>
  <si>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</si>
  <si>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</si>
  <si>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</si>
  <si>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</si>
  <si>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</si>
  <si>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</si>
  <si>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</si>
  <si>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</si>
  <si>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</si>
  <si>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</si>
  <si>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</si>
  <si>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Sanjaya Kumar Sahoo/SF0070624</t>
  </si>
  <si>
    <t>No Action Taken</t>
  </si>
  <si>
    <t>CSS</t>
  </si>
  <si>
    <t>Completed-Report Submitted</t>
  </si>
  <si>
    <t>Soubhagya Samantaray/SF0059895</t>
  </si>
  <si>
    <t>Gobind Prasad Mohanty/SF0009889</t>
  </si>
  <si>
    <t>Branch Manager</t>
  </si>
  <si>
    <t>Situkanta Muduli</t>
  </si>
  <si>
    <t>SF0039051</t>
  </si>
  <si>
    <t>Sangram Pani/SF0028817</t>
  </si>
  <si>
    <t>Sibabrata Sahoo/SF0073509</t>
  </si>
  <si>
    <t>Absconding</t>
  </si>
  <si>
    <t>East</t>
  </si>
  <si>
    <t>Odisha</t>
  </si>
  <si>
    <t>Cuttack</t>
  </si>
  <si>
    <t>Jajpur Road</t>
  </si>
  <si>
    <t>Kendrapara</t>
  </si>
  <si>
    <t>OR3110</t>
  </si>
  <si>
    <t>Bharatpur</t>
  </si>
  <si>
    <t>SF0095006</t>
  </si>
  <si>
    <t>Aradhana Samal</t>
  </si>
  <si>
    <t>Bharatpur C3</t>
  </si>
  <si>
    <t>Bharatpur C3 Nolia11</t>
  </si>
  <si>
    <t>Chetana</t>
  </si>
  <si>
    <t>SSF3210760</t>
  </si>
  <si>
    <t>BC</t>
  </si>
  <si>
    <t>HINDU</t>
  </si>
  <si>
    <t>Agriculture &amp; Farming</t>
  </si>
  <si>
    <t>SULOCHANA SAMAL</t>
  </si>
  <si>
    <t>Jamara</t>
  </si>
  <si>
    <t>Mugubadi</t>
  </si>
  <si>
    <t>1196420</t>
  </si>
  <si>
    <t>SSF2316410</t>
  </si>
  <si>
    <t>MUSLIM</t>
  </si>
  <si>
    <t>NASIMA BIBI</t>
  </si>
  <si>
    <t>Santapur</t>
  </si>
  <si>
    <t>SF0068316</t>
  </si>
  <si>
    <t>Srikanta kumar Nayak</t>
  </si>
  <si>
    <t>Santapur C10</t>
  </si>
  <si>
    <t>Santapur C10 Rajagada Ram1</t>
  </si>
  <si>
    <t>SSF3050123</t>
  </si>
  <si>
    <t>GENERAL</t>
  </si>
  <si>
    <t>NAMITA ROUT</t>
  </si>
  <si>
    <t>Kantia</t>
  </si>
  <si>
    <t>688570</t>
  </si>
  <si>
    <t>SAI</t>
  </si>
  <si>
    <t>SID951375668315</t>
  </si>
  <si>
    <t>OBC</t>
  </si>
  <si>
    <t>DALIA DAS</t>
  </si>
  <si>
    <t xml:space="preserve">Chhedakani </t>
  </si>
  <si>
    <t>SF0061524</t>
  </si>
  <si>
    <t>Nishikanta Behera</t>
  </si>
  <si>
    <t>Chhedakani  C2</t>
  </si>
  <si>
    <t>Chhedakani  C2 Gandhiji1</t>
  </si>
  <si>
    <t>SSF5847373</t>
  </si>
  <si>
    <t>Thread Making Business</t>
  </si>
  <si>
    <t>BIJAYALAXMI ROUT</t>
  </si>
  <si>
    <t>699115</t>
  </si>
  <si>
    <t>Bismilha</t>
  </si>
  <si>
    <t>SID951375749344</t>
  </si>
  <si>
    <t>Marble Business</t>
  </si>
  <si>
    <t>AKATARI BIBI</t>
  </si>
  <si>
    <t>Purusottampur</t>
  </si>
  <si>
    <t>SF0082917</t>
  </si>
  <si>
    <t>Swarupa Nath Sharma</t>
  </si>
  <si>
    <t>550521</t>
  </si>
  <si>
    <t>ganesh</t>
  </si>
  <si>
    <t>SSF2834288</t>
  </si>
  <si>
    <t>Towel Business</t>
  </si>
  <si>
    <t xml:space="preserve">PADMABATI DAS </t>
  </si>
  <si>
    <t>07-Jan-2024</t>
  </si>
  <si>
    <t>04</t>
  </si>
  <si>
    <t>2</t>
  </si>
  <si>
    <t>2.79 Yrs</t>
  </si>
  <si>
    <t>19 Jan 2023</t>
  </si>
  <si>
    <t>&gt; 2 to 4 Years</t>
  </si>
  <si>
    <t>04-Feb-2024</t>
  </si>
  <si>
    <t>04-Oct-2025</t>
  </si>
  <si>
    <t>Open</t>
  </si>
  <si>
    <t/>
  </si>
  <si>
    <t>06-Jan-2024</t>
  </si>
  <si>
    <t>03</t>
  </si>
  <si>
    <t>3.70 Yrs</t>
  </si>
  <si>
    <t>23 Feb 2022</t>
  </si>
  <si>
    <t>03-Feb-2024</t>
  </si>
  <si>
    <t>03-Oct-2025</t>
  </si>
  <si>
    <t>02</t>
  </si>
  <si>
    <t>1</t>
  </si>
  <si>
    <t>1.75 Yrs</t>
  </si>
  <si>
    <t>03 Feb 2024</t>
  </si>
  <si>
    <t>&lt;= 2 Years</t>
  </si>
  <si>
    <t>02-Mar-2024</t>
  </si>
  <si>
    <t>02-Oct-2025</t>
  </si>
  <si>
    <t>07-Feb-2024</t>
  </si>
  <si>
    <t>3</t>
  </si>
  <si>
    <t>5.72 Yrs</t>
  </si>
  <si>
    <t>16 Feb 2020</t>
  </si>
  <si>
    <t>&gt; 4 to 6 Years</t>
  </si>
  <si>
    <t>03-Mar-2024</t>
  </si>
  <si>
    <t>22-Mar-2024</t>
  </si>
  <si>
    <t>1.62 Yrs</t>
  </si>
  <si>
    <t>22 Mar 2024</t>
  </si>
  <si>
    <t>02-May-2024</t>
  </si>
  <si>
    <t>01-May-2024</t>
  </si>
  <si>
    <t>5.55 Yrs</t>
  </si>
  <si>
    <t>19 Mar 2020</t>
  </si>
  <si>
    <t>03-Jun-2024</t>
  </si>
  <si>
    <t>28-Jun-2024</t>
  </si>
  <si>
    <t>GL-2</t>
  </si>
  <si>
    <t>3.10 Yrs</t>
  </si>
  <si>
    <t>30 Sep 2022</t>
  </si>
  <si>
    <t>03-Aug-2024</t>
  </si>
  <si>
    <t>9348425257</t>
  </si>
  <si>
    <t>6370247295</t>
  </si>
  <si>
    <t>9337987257</t>
  </si>
  <si>
    <t>9937014320</t>
  </si>
  <si>
    <t>7684053348</t>
  </si>
  <si>
    <t>8637259200</t>
  </si>
  <si>
    <t>8144929306</t>
  </si>
  <si>
    <t>BM/Situkanta Muduli/SF0039051 has collected Rs.13,000/- for preclose purpose on dt-01.09.25 but posted Rs.5560/-( EMI-2780/- each  on 04.09.25 &amp; 04.10.25)  &amp; rest Amount Rs.7,440/- not posted.</t>
  </si>
  <si>
    <t>BM/Situkanta Muduli/SF0039051 has collected Rs.15,000/- for preclose purpose on dt-03.07.25 but posted Rs.11,120/-( EMI-2780/- each  on 03.07.25, 03.08.25, 03.09.25 &amp; 03.10.25)  &amp; rest Amount Rs.3,880/- not posted.</t>
  </si>
  <si>
    <t>BM/Situkanta Muduli/SF0039051 has collected Rs.14,653/- for preclose purpose on dt-17.06.25 but posted Rs.8960/-( EMI-2240/- each  on 02.07.25, 02.08.25, 02.09.25 &amp; 02.10.25)  &amp; rest Amount Rs.5693/- not posted.</t>
  </si>
  <si>
    <t>BM/Situkanta Muduli/SF0039051 has collected Rs.32,541/- for preclose purpose on dt-04.03.25 but posted Rs.23,520/-( EMI-3360/- each for Apr, May, Jun, Jul, Aug, Sep &amp; Oct'25)  &amp; rest Amount Rs.9,021/- not posted.</t>
  </si>
  <si>
    <t>BM/Situkanta Muduli/SF0039051 has collected Rs.17,113/- for preclose purpose on dt-26.08.25 but posted Rs.4480/-( EMI-2240/- each  on 02.09.25 &amp; 02.10.25)  &amp; rest Amount Rs.12,633/- not posted.</t>
  </si>
  <si>
    <t>BM/Situkanta Muduli/SF0039051 has collected Rs.25,000/- for preclose purpose on dt-18.06.25 but posted Rs.11,120/-( EMI-2780/- each  on 03.07.25, 03.08.25, 03.09.25 &amp; 03.10.25)  &amp; rest Amount Rs.13,880/- not posted.</t>
  </si>
  <si>
    <t>BM/Situkanta Muduli/SF0039051 has collected Rs.31,807/- for preclose purpose on dt-21.06.25 but posted Rs.11,120/-( EMI-2780/- each  on 03.07.25, 03.08.25, 03.09.25 &amp; 03.10.25)  &amp; rest Amount Rs.20,687/- not posted.</t>
  </si>
  <si>
    <t>FN25-26-02888</t>
  </si>
  <si>
    <t>Post CSS verification we observed a cash misappropriation of Rs.1,49,114/-, Rs.75,880/- recovered and net fraud is Rs.73,234/-.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</si>
</sst>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OR3110</v>
      </c>
      <c r="D5" s="63" t="str">
        <f>IF('Physical Cash at Safe'!D28="Yes", 'Physical Cash at Safe'!B4, 'Borrower Wise Details'!C5)</f>
        <v>Kendrapara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45969</v>
      </c>
      <c r="H5" s="107" t="s">
        <v>249</v>
      </c>
      <c r="I5" s="61">
        <v>45973</v>
      </c>
      <c r="J5" s="74" t="str">
        <f>IF('Physical Cash at Safe'!D28="Yes",'Physical Cash at Safe'!E28,IF('Borrower Wise Details'!D5&lt;&gt;"",'Borrower Wise Details'!D5,""))</f>
        <v>FN25-26-02888</v>
      </c>
      <c r="K5" s="81">
        <v>1</v>
      </c>
      <c r="L5" s="82">
        <v>25000</v>
      </c>
      <c r="M5" s="82">
        <v>11120</v>
      </c>
      <c r="N5" s="82" t="s">
        <v>256</v>
      </c>
      <c r="O5" s="82" t="s">
        <v>257</v>
      </c>
      <c r="P5" s="82" t="s">
        <v>252</v>
      </c>
      <c r="Q5" s="82" t="s">
        <v>247</v>
      </c>
      <c r="R5" s="75" t="str">
        <f>IF('Physical Cash at Safe'!$D$28="Yes", 'Physical Cash at Safe'!$A$28, IF('Borrower Wise Details'!F5&lt;&gt;"", 'Borrower Wise Details'!F5, ""))</f>
        <v>Situkanta Muduli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SF0039051</v>
      </c>
      <c r="U5" s="77" t="s">
        <v>258</v>
      </c>
      <c r="V5" s="61">
        <v>45943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250</v>
      </c>
      <c r="Z5" s="61">
        <v>45969</v>
      </c>
      <c r="AA5" s="61">
        <v>45975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149114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75880</v>
      </c>
      <c r="AE5" s="126">
        <f>IF(AND(AC5="", AD5=""), "", IF(AD5="", AC5, AC5 - IF(ISNUMBER(AD5), AD5, 0)))</f>
        <v>73234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45978</v>
      </c>
      <c r="AH5" s="70" t="s">
        <v>374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OR3110</v>
      </c>
      <c r="C5" s="50" t="str">
        <f>IF('Fraud Investigation Report'!D5="", "", 'Fraud Investigation Report'!D5)</f>
        <v>Kendrapara</v>
      </c>
      <c r="D5" s="68" t="str">
        <f>IF(OR('Fraud Investigation Report'!R5="", 'Fraud Investigation Report'!R5=0), "", 'Fraud Investigation Report'!R5)</f>
        <v>Situkanta Muduli</v>
      </c>
      <c r="E5" s="68" t="str">
        <f>IF(OR('Fraud Investigation Report'!T5="", 'Fraud Investigation Report'!T5=0), "", 'Fraud Investigation Report'!T5)</f>
        <v>SF0039051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FN25-26-02888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149114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149114</v>
      </c>
      <c r="O5" s="69">
        <f>IF('Fraud Investigation Report'!AD5="", "", 'Fraud Investigation Report'!AD5)</f>
        <v>75880</v>
      </c>
      <c r="P5" s="126">
        <f>IF(AND(N5="", O5=""), "", IF(O5="", N5, N5 - IF(ISNUMBER(O5), O5, 0)))</f>
        <v>73234</v>
      </c>
      <c r="Q5" s="49"/>
      <c r="R5" s="84" t="s">
        <v>248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6" sqref="D1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/>
      <c r="C33" s="39" t="s">
        <v>84</v>
      </c>
      <c r="D33" s="148"/>
      <c r="E33" s="149"/>
    </row>
    <row r="34" spans="1:5" ht="27.6" x14ac:dyDescent="0.3">
      <c r="A34" s="39" t="s">
        <v>220</v>
      </c>
      <c r="B34" s="38"/>
      <c r="C34" s="39" t="s">
        <v>221</v>
      </c>
      <c r="D34" s="150"/>
      <c r="E34" s="151"/>
    </row>
    <row r="35" spans="1:5" ht="27.6" x14ac:dyDescent="0.3">
      <c r="A35" s="39" t="s">
        <v>222</v>
      </c>
      <c r="B35" s="38"/>
      <c r="C35" s="39" t="s">
        <v>224</v>
      </c>
      <c r="D35" s="150"/>
      <c r="E35" s="151"/>
    </row>
    <row r="36" spans="1:5" ht="25.5" customHeight="1" x14ac:dyDescent="0.3">
      <c r="A36" s="39" t="s">
        <v>223</v>
      </c>
      <c r="B36" s="38"/>
      <c r="C36" s="39" t="s">
        <v>225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opLeftCell="A3" zoomScale="70" zoomScaleNormal="70" workbookViewId="0">
      <selection activeCell="A11" sqref="A11"/>
    </sheetView>
  </sheetViews>
  <sheetFormatPr defaultColWidth="8.77734375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OR3110</v>
      </c>
      <c r="C5" s="119" t="str">
        <f>IF('Loan Outstanding Report'!$H$5="", "", 'Loan Outstanding Report'!$H$5)</f>
        <v>Kendrapara</v>
      </c>
      <c r="D5" s="41" t="s">
        <v>373</v>
      </c>
      <c r="E5" s="65">
        <v>45969</v>
      </c>
      <c r="F5" s="38" t="s">
        <v>254</v>
      </c>
      <c r="G5" s="49" t="s">
        <v>255</v>
      </c>
      <c r="H5" s="49" t="s">
        <v>253</v>
      </c>
      <c r="I5" s="120" t="s">
        <v>268</v>
      </c>
      <c r="J5" s="120" t="s">
        <v>271</v>
      </c>
      <c r="K5" s="120" t="s">
        <v>275</v>
      </c>
      <c r="L5" s="11">
        <v>354490484</v>
      </c>
      <c r="M5" s="65" t="s">
        <v>317</v>
      </c>
      <c r="N5" s="124">
        <v>52000</v>
      </c>
      <c r="O5" s="124">
        <v>2780</v>
      </c>
      <c r="P5" s="121" t="s">
        <v>140</v>
      </c>
      <c r="Q5" s="80">
        <v>45901</v>
      </c>
      <c r="R5" s="124">
        <v>13000</v>
      </c>
      <c r="S5" s="124">
        <v>5560</v>
      </c>
      <c r="T5" s="124">
        <v>0</v>
      </c>
      <c r="U5" s="125">
        <f t="shared" ref="U5" si="0">IF(AND(ISBLANK(R5),ISBLANK(S5),ISBLANK(T5)),"",R5-(S5+T5))</f>
        <v>7440</v>
      </c>
      <c r="V5" s="117" t="s">
        <v>201</v>
      </c>
      <c r="W5" s="122" t="s">
        <v>366</v>
      </c>
    </row>
    <row r="6" spans="1:23" ht="25.05" customHeight="1" x14ac:dyDescent="0.3">
      <c r="A6" s="64">
        <v>2</v>
      </c>
      <c r="B6" s="60" t="str">
        <f>IF(J6&lt;&gt;"", $B$5, "")</f>
        <v>OR3110</v>
      </c>
      <c r="C6" s="119" t="str">
        <f>IF(J6&lt;&gt;"", $C$5, "")</f>
        <v>Kendrapara</v>
      </c>
      <c r="D6" s="41" t="str">
        <f>IF(J6&lt;&gt;"", $D$5, "")</f>
        <v>FN25-26-02888</v>
      </c>
      <c r="E6" s="65">
        <v>45969</v>
      </c>
      <c r="F6" s="38" t="str">
        <f t="shared" ref="F6:F11" si="1">IF(J6&lt;&gt;"", $F$5, "")</f>
        <v>Situkanta Muduli</v>
      </c>
      <c r="G6" s="49" t="str">
        <f t="shared" ref="G6:G11" si="2">IF(J6&lt;&gt;"", $G$5, "")</f>
        <v>SF0039051</v>
      </c>
      <c r="H6" s="49" t="str">
        <f t="shared" ref="H6:H11" si="3">IF(J6&lt;&gt;"", $H$5, "")</f>
        <v>Branch Manager</v>
      </c>
      <c r="I6" s="120" t="s">
        <v>277</v>
      </c>
      <c r="J6" s="120" t="s">
        <v>279</v>
      </c>
      <c r="K6" s="120" t="s">
        <v>281</v>
      </c>
      <c r="L6" s="11">
        <v>354508081</v>
      </c>
      <c r="M6" s="65" t="s">
        <v>327</v>
      </c>
      <c r="N6" s="124">
        <v>52000</v>
      </c>
      <c r="O6" s="124">
        <v>2780</v>
      </c>
      <c r="P6" s="121" t="s">
        <v>140</v>
      </c>
      <c r="Q6" s="80">
        <v>45841</v>
      </c>
      <c r="R6" s="124">
        <v>15000</v>
      </c>
      <c r="S6" s="124">
        <v>11120</v>
      </c>
      <c r="T6" s="124">
        <v>0</v>
      </c>
      <c r="U6" s="125">
        <f t="shared" ref="U6:U69" si="4">IF(AND(ISBLANK(R6),ISBLANK(S6),ISBLANK(T6)),"",R6-(S6+T6))</f>
        <v>3880</v>
      </c>
      <c r="V6" s="117" t="s">
        <v>203</v>
      </c>
      <c r="W6" s="122" t="s">
        <v>367</v>
      </c>
    </row>
    <row r="7" spans="1:23" ht="25.05" customHeight="1" x14ac:dyDescent="0.3">
      <c r="A7" s="64">
        <v>3</v>
      </c>
      <c r="B7" s="60" t="str">
        <f t="shared" ref="B7:B70" si="5">IF(J7&lt;&gt;"", $B$5, "")</f>
        <v>OR3110</v>
      </c>
      <c r="C7" s="119" t="str">
        <f t="shared" ref="C7:C70" si="6">IF(J7&lt;&gt;"", $C$5, "")</f>
        <v>Kendrapara</v>
      </c>
      <c r="D7" s="41" t="str">
        <f t="shared" ref="D7:D70" si="7">IF(J7&lt;&gt;"", $D$5, "")</f>
        <v>FN25-26-02888</v>
      </c>
      <c r="E7" s="65">
        <v>45969</v>
      </c>
      <c r="F7" s="38" t="str">
        <f t="shared" si="1"/>
        <v>Situkanta Muduli</v>
      </c>
      <c r="G7" s="49" t="str">
        <f t="shared" si="2"/>
        <v>SF0039051</v>
      </c>
      <c r="H7" s="49" t="str">
        <f t="shared" si="3"/>
        <v>Branch Manager</v>
      </c>
      <c r="I7" s="120" t="s">
        <v>285</v>
      </c>
      <c r="J7" s="120" t="s">
        <v>287</v>
      </c>
      <c r="K7" s="120" t="s">
        <v>289</v>
      </c>
      <c r="L7" s="11">
        <v>355003470</v>
      </c>
      <c r="M7" s="65" t="s">
        <v>331</v>
      </c>
      <c r="N7" s="124">
        <v>42000</v>
      </c>
      <c r="O7" s="124">
        <v>2240</v>
      </c>
      <c r="P7" s="121" t="s">
        <v>140</v>
      </c>
      <c r="Q7" s="80">
        <v>45825</v>
      </c>
      <c r="R7" s="124">
        <v>14653</v>
      </c>
      <c r="S7" s="124">
        <v>8960</v>
      </c>
      <c r="T7" s="124">
        <v>0</v>
      </c>
      <c r="U7" s="125">
        <f t="shared" si="4"/>
        <v>5693</v>
      </c>
      <c r="V7" s="117" t="s">
        <v>201</v>
      </c>
      <c r="W7" s="122" t="s">
        <v>368</v>
      </c>
    </row>
    <row r="8" spans="1:23" ht="25.05" customHeight="1" x14ac:dyDescent="0.3">
      <c r="A8" s="64">
        <v>4</v>
      </c>
      <c r="B8" s="60" t="str">
        <f t="shared" si="5"/>
        <v>OR3110</v>
      </c>
      <c r="C8" s="119" t="str">
        <f t="shared" si="6"/>
        <v>Kendrapara</v>
      </c>
      <c r="D8" s="41" t="str">
        <f t="shared" si="7"/>
        <v>FN25-26-02888</v>
      </c>
      <c r="E8" s="65">
        <v>45969</v>
      </c>
      <c r="F8" s="38" t="str">
        <f t="shared" si="1"/>
        <v>Situkanta Muduli</v>
      </c>
      <c r="G8" s="49" t="str">
        <f t="shared" si="2"/>
        <v>SF0039051</v>
      </c>
      <c r="H8" s="49" t="str">
        <f t="shared" si="3"/>
        <v>Branch Manager</v>
      </c>
      <c r="I8" s="120" t="s">
        <v>291</v>
      </c>
      <c r="J8" s="120" t="s">
        <v>293</v>
      </c>
      <c r="K8" s="120" t="s">
        <v>295</v>
      </c>
      <c r="L8" s="11">
        <v>355123165</v>
      </c>
      <c r="M8" s="65" t="s">
        <v>340</v>
      </c>
      <c r="N8" s="124">
        <v>63000</v>
      </c>
      <c r="O8" s="124">
        <v>3360</v>
      </c>
      <c r="P8" s="121" t="s">
        <v>140</v>
      </c>
      <c r="Q8" s="80">
        <v>45720</v>
      </c>
      <c r="R8" s="124">
        <v>32541</v>
      </c>
      <c r="S8" s="124">
        <v>23520</v>
      </c>
      <c r="T8" s="124">
        <v>0</v>
      </c>
      <c r="U8" s="125">
        <f t="shared" si="4"/>
        <v>9021</v>
      </c>
      <c r="V8" s="117" t="s">
        <v>203</v>
      </c>
      <c r="W8" s="122" t="s">
        <v>369</v>
      </c>
    </row>
    <row r="9" spans="1:23" ht="25.05" customHeight="1" x14ac:dyDescent="0.3">
      <c r="A9" s="64">
        <v>5</v>
      </c>
      <c r="B9" s="60" t="str">
        <f t="shared" si="5"/>
        <v>OR3110</v>
      </c>
      <c r="C9" s="119" t="str">
        <f t="shared" si="6"/>
        <v>Kendrapara</v>
      </c>
      <c r="D9" s="41" t="str">
        <f t="shared" si="7"/>
        <v>FN25-26-02888</v>
      </c>
      <c r="E9" s="65">
        <v>45969</v>
      </c>
      <c r="F9" s="38" t="str">
        <f t="shared" si="1"/>
        <v>Situkanta Muduli</v>
      </c>
      <c r="G9" s="49" t="str">
        <f t="shared" si="2"/>
        <v>SF0039051</v>
      </c>
      <c r="H9" s="49" t="str">
        <f t="shared" si="3"/>
        <v>Branch Manager</v>
      </c>
      <c r="I9" s="120" t="s">
        <v>299</v>
      </c>
      <c r="J9" s="120" t="s">
        <v>301</v>
      </c>
      <c r="K9" s="120" t="s">
        <v>303</v>
      </c>
      <c r="L9" s="11">
        <v>355988232</v>
      </c>
      <c r="M9" s="65" t="s">
        <v>346</v>
      </c>
      <c r="N9" s="124">
        <v>42000</v>
      </c>
      <c r="O9" s="124">
        <v>2240</v>
      </c>
      <c r="P9" s="121" t="s">
        <v>140</v>
      </c>
      <c r="Q9" s="80">
        <v>45895</v>
      </c>
      <c r="R9" s="124">
        <v>17113</v>
      </c>
      <c r="S9" s="124">
        <v>4480</v>
      </c>
      <c r="T9" s="124">
        <v>0</v>
      </c>
      <c r="U9" s="125">
        <f t="shared" si="4"/>
        <v>12633</v>
      </c>
      <c r="V9" s="117" t="s">
        <v>203</v>
      </c>
      <c r="W9" s="122" t="s">
        <v>370</v>
      </c>
    </row>
    <row r="10" spans="1:23" ht="25.05" customHeight="1" x14ac:dyDescent="0.3">
      <c r="A10" s="64">
        <v>6</v>
      </c>
      <c r="B10" s="60" t="str">
        <f t="shared" si="5"/>
        <v>OR3110</v>
      </c>
      <c r="C10" s="119" t="str">
        <f t="shared" si="6"/>
        <v>Kendrapara</v>
      </c>
      <c r="D10" s="41" t="str">
        <f t="shared" si="7"/>
        <v>FN25-26-02888</v>
      </c>
      <c r="E10" s="65">
        <v>45969</v>
      </c>
      <c r="F10" s="38" t="str">
        <f t="shared" si="1"/>
        <v>Situkanta Muduli</v>
      </c>
      <c r="G10" s="49" t="str">
        <f t="shared" si="2"/>
        <v>SF0039051</v>
      </c>
      <c r="H10" s="49" t="str">
        <f t="shared" si="3"/>
        <v>Branch Manager</v>
      </c>
      <c r="I10" s="120" t="s">
        <v>304</v>
      </c>
      <c r="J10" s="120" t="s">
        <v>306</v>
      </c>
      <c r="K10" s="120" t="s">
        <v>308</v>
      </c>
      <c r="L10" s="11">
        <v>356628167</v>
      </c>
      <c r="M10" s="65" t="s">
        <v>350</v>
      </c>
      <c r="N10" s="124">
        <v>52000</v>
      </c>
      <c r="O10" s="124">
        <v>2780</v>
      </c>
      <c r="P10" s="121" t="s">
        <v>140</v>
      </c>
      <c r="Q10" s="80">
        <v>45826</v>
      </c>
      <c r="R10" s="124">
        <v>25000</v>
      </c>
      <c r="S10" s="124">
        <v>11120</v>
      </c>
      <c r="T10" s="124">
        <v>0</v>
      </c>
      <c r="U10" s="125">
        <f t="shared" si="4"/>
        <v>13880</v>
      </c>
      <c r="V10" s="117" t="s">
        <v>202</v>
      </c>
      <c r="W10" s="122" t="s">
        <v>371</v>
      </c>
    </row>
    <row r="11" spans="1:23" ht="25.05" customHeight="1" x14ac:dyDescent="0.3">
      <c r="A11" s="64">
        <v>7</v>
      </c>
      <c r="B11" s="60" t="str">
        <f t="shared" si="5"/>
        <v>OR3110</v>
      </c>
      <c r="C11" s="119" t="str">
        <f t="shared" si="6"/>
        <v>Kendrapara</v>
      </c>
      <c r="D11" s="41" t="str">
        <f t="shared" si="7"/>
        <v>FN25-26-02888</v>
      </c>
      <c r="E11" s="65">
        <v>45969</v>
      </c>
      <c r="F11" s="38" t="str">
        <f t="shared" si="1"/>
        <v>Situkanta Muduli</v>
      </c>
      <c r="G11" s="49" t="str">
        <f t="shared" si="2"/>
        <v>SF0039051</v>
      </c>
      <c r="H11" s="49" t="str">
        <f t="shared" si="3"/>
        <v>Branch Manager</v>
      </c>
      <c r="I11" s="120" t="s">
        <v>312</v>
      </c>
      <c r="J11" s="120" t="s">
        <v>314</v>
      </c>
      <c r="K11" s="120" t="s">
        <v>316</v>
      </c>
      <c r="L11" s="11">
        <v>357385393</v>
      </c>
      <c r="M11" s="65" t="s">
        <v>354</v>
      </c>
      <c r="N11" s="124">
        <v>52000</v>
      </c>
      <c r="O11" s="124">
        <v>2780</v>
      </c>
      <c r="P11" s="121" t="s">
        <v>140</v>
      </c>
      <c r="Q11" s="80">
        <v>45829</v>
      </c>
      <c r="R11" s="124">
        <v>31807</v>
      </c>
      <c r="S11" s="124">
        <v>11120</v>
      </c>
      <c r="T11" s="124">
        <v>0</v>
      </c>
      <c r="U11" s="125">
        <f t="shared" si="4"/>
        <v>20687</v>
      </c>
      <c r="V11" s="117" t="s">
        <v>207</v>
      </c>
      <c r="W11" s="122" t="s">
        <v>372</v>
      </c>
    </row>
    <row r="12" spans="1:23" ht="25.05" customHeight="1" x14ac:dyDescent="0.3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si="7"/>
        <v/>
      </c>
      <c r="E12" s="65"/>
      <c r="F12" s="38" t="str">
        <f t="shared" ref="F12:F70" si="8">IF(J12&lt;&gt;"", $F$5, "")</f>
        <v/>
      </c>
      <c r="G12" s="49" t="str">
        <f t="shared" ref="G12:G70" si="9">IF(J12&lt;&gt;"", $G$5, "")</f>
        <v/>
      </c>
      <c r="H12" s="49" t="str">
        <f t="shared" ref="H12:H70" si="10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7"/>
        <v/>
      </c>
      <c r="E13" s="65"/>
      <c r="F13" s="38" t="str">
        <f t="shared" si="8"/>
        <v/>
      </c>
      <c r="G13" s="49" t="str">
        <f t="shared" si="9"/>
        <v/>
      </c>
      <c r="H13" s="49" t="str">
        <f t="shared" si="10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7"/>
        <v/>
      </c>
      <c r="E14" s="65"/>
      <c r="F14" s="38" t="str">
        <f t="shared" si="8"/>
        <v/>
      </c>
      <c r="G14" s="49" t="str">
        <f t="shared" si="9"/>
        <v/>
      </c>
      <c r="H14" s="49" t="str">
        <f t="shared" si="10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8"/>
        <v/>
      </c>
      <c r="G15" s="49" t="str">
        <f t="shared" si="9"/>
        <v/>
      </c>
      <c r="H15" s="49" t="str">
        <f t="shared" si="10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8"/>
        <v/>
      </c>
      <c r="G16" s="49" t="str">
        <f t="shared" si="9"/>
        <v/>
      </c>
      <c r="H16" s="49" t="str">
        <f t="shared" si="10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8"/>
        <v/>
      </c>
      <c r="G17" s="49" t="str">
        <f t="shared" si="9"/>
        <v/>
      </c>
      <c r="H17" s="49" t="str">
        <f t="shared" si="10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8"/>
        <v/>
      </c>
      <c r="G18" s="49" t="str">
        <f t="shared" si="9"/>
        <v/>
      </c>
      <c r="H18" s="49" t="str">
        <f t="shared" si="10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8"/>
        <v/>
      </c>
      <c r="G19" s="49" t="str">
        <f t="shared" si="9"/>
        <v/>
      </c>
      <c r="H19" s="49" t="str">
        <f t="shared" si="10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8"/>
        <v/>
      </c>
      <c r="G20" s="49" t="str">
        <f t="shared" si="9"/>
        <v/>
      </c>
      <c r="H20" s="49" t="str">
        <f t="shared" si="10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8"/>
        <v/>
      </c>
      <c r="G21" s="49" t="str">
        <f t="shared" si="9"/>
        <v/>
      </c>
      <c r="H21" s="49" t="str">
        <f t="shared" si="10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8"/>
        <v/>
      </c>
      <c r="G22" s="49" t="str">
        <f t="shared" si="9"/>
        <v/>
      </c>
      <c r="H22" s="49" t="str">
        <f t="shared" si="10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8"/>
        <v/>
      </c>
      <c r="G23" s="49" t="str">
        <f t="shared" si="9"/>
        <v/>
      </c>
      <c r="H23" s="49" t="str">
        <f t="shared" si="10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8"/>
        <v/>
      </c>
      <c r="G24" s="49" t="str">
        <f t="shared" si="9"/>
        <v/>
      </c>
      <c r="H24" s="49" t="str">
        <f t="shared" si="10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8"/>
        <v/>
      </c>
      <c r="G25" s="49" t="str">
        <f t="shared" si="9"/>
        <v/>
      </c>
      <c r="H25" s="49" t="str">
        <f t="shared" si="10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8"/>
        <v/>
      </c>
      <c r="G26" s="49" t="str">
        <f t="shared" si="9"/>
        <v/>
      </c>
      <c r="H26" s="49" t="str">
        <f t="shared" si="1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8"/>
        <v/>
      </c>
      <c r="G27" s="49" t="str">
        <f t="shared" si="9"/>
        <v/>
      </c>
      <c r="H27" s="49" t="str">
        <f t="shared" si="1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8"/>
        <v/>
      </c>
      <c r="G28" s="49" t="str">
        <f t="shared" si="9"/>
        <v/>
      </c>
      <c r="H28" s="49" t="str">
        <f t="shared" si="1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1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1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W1" zoomScale="80" zoomScaleNormal="80" workbookViewId="0">
      <selection activeCell="AK5" sqref="AK5:AK11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441406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6" width="8.77734375" style="99" customWidth="1"/>
    <col min="17" max="17" width="14.21875" style="99" customWidth="1"/>
    <col min="18" max="20" width="14.5546875" style="99" customWidth="1"/>
    <col min="21" max="21" width="10.21875" style="99" customWidth="1"/>
    <col min="22" max="23" width="8.77734375" style="99" customWidth="1"/>
    <col min="24" max="24" width="26.21875" style="99" customWidth="1"/>
    <col min="25" max="25" width="12.77734375" style="99" bestFit="1" customWidth="1"/>
    <col min="26" max="26" width="27.44140625" style="99" customWidth="1"/>
    <col min="27" max="27" width="13" style="99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777343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5546875" style="99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customWidth="1"/>
    <col min="65" max="65" width="23" style="10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259</v>
      </c>
      <c r="C5" s="38" t="s">
        <v>260</v>
      </c>
      <c r="D5" s="38" t="s">
        <v>261</v>
      </c>
      <c r="E5" s="38" t="s">
        <v>262</v>
      </c>
      <c r="F5" s="38" t="s">
        <v>263</v>
      </c>
      <c r="G5" s="84" t="s">
        <v>264</v>
      </c>
      <c r="H5" s="38" t="s">
        <v>263</v>
      </c>
      <c r="I5" s="84">
        <v>52323</v>
      </c>
      <c r="J5" s="38" t="s">
        <v>265</v>
      </c>
      <c r="K5" s="84">
        <v>52323</v>
      </c>
      <c r="L5" s="84" t="s">
        <v>266</v>
      </c>
      <c r="M5" s="38" t="s">
        <v>267</v>
      </c>
      <c r="N5" s="84">
        <v>380640</v>
      </c>
      <c r="O5" s="84" t="s">
        <v>268</v>
      </c>
      <c r="P5" s="84">
        <v>558685</v>
      </c>
      <c r="Q5" s="38" t="s">
        <v>269</v>
      </c>
      <c r="R5" s="38" t="s">
        <v>270</v>
      </c>
      <c r="S5" s="84" t="s">
        <v>271</v>
      </c>
      <c r="T5" s="84" t="s">
        <v>271</v>
      </c>
      <c r="U5" s="84" t="s">
        <v>272</v>
      </c>
      <c r="V5" s="84" t="s">
        <v>273</v>
      </c>
      <c r="W5" s="84">
        <v>0</v>
      </c>
      <c r="X5" s="38" t="s">
        <v>274</v>
      </c>
      <c r="Y5" s="84">
        <v>354490484</v>
      </c>
      <c r="Z5" s="38" t="s">
        <v>275</v>
      </c>
      <c r="AA5" s="108" t="s">
        <v>317</v>
      </c>
      <c r="AB5" s="84">
        <v>52000</v>
      </c>
      <c r="AC5" s="108" t="s">
        <v>318</v>
      </c>
      <c r="AD5" s="84">
        <v>24</v>
      </c>
      <c r="AE5" s="84" t="s">
        <v>319</v>
      </c>
      <c r="AF5" s="84" t="s">
        <v>320</v>
      </c>
      <c r="AG5" s="108" t="s">
        <v>321</v>
      </c>
      <c r="AH5" s="84" t="s">
        <v>322</v>
      </c>
      <c r="AI5" s="108" t="s">
        <v>323</v>
      </c>
      <c r="AJ5" s="84">
        <v>2780</v>
      </c>
      <c r="AK5" s="84">
        <v>2780</v>
      </c>
      <c r="AL5" s="108" t="s">
        <v>324</v>
      </c>
      <c r="AM5" s="84">
        <v>44287.66</v>
      </c>
      <c r="AN5" s="112">
        <v>14092.34</v>
      </c>
      <c r="AO5" s="112">
        <v>58380</v>
      </c>
      <c r="AP5" s="112">
        <v>7712.34</v>
      </c>
      <c r="AQ5" s="112">
        <v>320.66000000000003</v>
      </c>
      <c r="AR5" s="112">
        <v>8033</v>
      </c>
      <c r="AS5" s="112">
        <v>0</v>
      </c>
      <c r="AT5" s="112">
        <v>0</v>
      </c>
      <c r="AU5" s="112">
        <v>0</v>
      </c>
      <c r="AV5" s="84">
        <v>21</v>
      </c>
      <c r="AW5" s="84"/>
      <c r="AX5" s="84"/>
      <c r="AY5" s="108"/>
      <c r="AZ5" s="84"/>
      <c r="BA5" s="84"/>
      <c r="BB5" s="84" t="s">
        <v>325</v>
      </c>
      <c r="BC5" s="84" t="s">
        <v>326</v>
      </c>
      <c r="BD5" s="108"/>
      <c r="BE5" s="84"/>
      <c r="BF5" s="38" t="s">
        <v>271</v>
      </c>
      <c r="BG5" s="84" t="s">
        <v>359</v>
      </c>
      <c r="BH5" s="114" t="s">
        <v>251</v>
      </c>
      <c r="BI5" s="38" t="s">
        <v>110</v>
      </c>
      <c r="BJ5" s="85">
        <v>45969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13000</v>
      </c>
      <c r="BQ5" s="117" t="s">
        <v>201</v>
      </c>
      <c r="BR5" s="118" t="s">
        <v>366</v>
      </c>
    </row>
    <row r="6" spans="1:70" s="113" customFormat="1" ht="15" customHeight="1" x14ac:dyDescent="0.3">
      <c r="A6" s="84">
        <v>2</v>
      </c>
      <c r="B6" s="38" t="s">
        <v>259</v>
      </c>
      <c r="C6" s="38" t="s">
        <v>260</v>
      </c>
      <c r="D6" s="38" t="s">
        <v>261</v>
      </c>
      <c r="E6" s="38" t="s">
        <v>262</v>
      </c>
      <c r="F6" s="38" t="s">
        <v>263</v>
      </c>
      <c r="G6" s="84" t="s">
        <v>264</v>
      </c>
      <c r="H6" s="38" t="s">
        <v>263</v>
      </c>
      <c r="I6" s="84">
        <v>52229</v>
      </c>
      <c r="J6" s="38" t="s">
        <v>276</v>
      </c>
      <c r="K6" s="84">
        <v>52229</v>
      </c>
      <c r="L6" s="84" t="s">
        <v>266</v>
      </c>
      <c r="M6" s="38" t="s">
        <v>267</v>
      </c>
      <c r="N6" s="84">
        <v>89767</v>
      </c>
      <c r="O6" s="84" t="s">
        <v>277</v>
      </c>
      <c r="P6" s="84">
        <v>125671</v>
      </c>
      <c r="Q6" s="38" t="s">
        <v>278</v>
      </c>
      <c r="R6" s="38" t="s">
        <v>270</v>
      </c>
      <c r="S6" s="84" t="s">
        <v>279</v>
      </c>
      <c r="T6" s="84" t="s">
        <v>279</v>
      </c>
      <c r="U6" s="84" t="s">
        <v>272</v>
      </c>
      <c r="V6" s="84" t="s">
        <v>280</v>
      </c>
      <c r="W6" s="84">
        <v>0</v>
      </c>
      <c r="X6" s="38" t="s">
        <v>274</v>
      </c>
      <c r="Y6" s="84">
        <v>354508081</v>
      </c>
      <c r="Z6" s="38" t="s">
        <v>281</v>
      </c>
      <c r="AA6" s="108" t="s">
        <v>327</v>
      </c>
      <c r="AB6" s="84">
        <v>52000</v>
      </c>
      <c r="AC6" s="108" t="s">
        <v>328</v>
      </c>
      <c r="AD6" s="84">
        <v>24</v>
      </c>
      <c r="AE6" s="84" t="s">
        <v>319</v>
      </c>
      <c r="AF6" s="84" t="s">
        <v>329</v>
      </c>
      <c r="AG6" s="108" t="s">
        <v>330</v>
      </c>
      <c r="AH6" s="84" t="s">
        <v>322</v>
      </c>
      <c r="AI6" s="108" t="s">
        <v>331</v>
      </c>
      <c r="AJ6" s="84">
        <v>2780</v>
      </c>
      <c r="AK6" s="84">
        <v>2780</v>
      </c>
      <c r="AL6" s="108" t="s">
        <v>332</v>
      </c>
      <c r="AM6" s="84">
        <v>44287.66</v>
      </c>
      <c r="AN6" s="112">
        <v>14092.34</v>
      </c>
      <c r="AO6" s="112">
        <v>58380</v>
      </c>
      <c r="AP6" s="112">
        <v>7712.34</v>
      </c>
      <c r="AQ6" s="112">
        <v>320.66000000000003</v>
      </c>
      <c r="AR6" s="112">
        <v>8033</v>
      </c>
      <c r="AS6" s="112">
        <v>0</v>
      </c>
      <c r="AT6" s="112">
        <v>0</v>
      </c>
      <c r="AU6" s="112">
        <v>0</v>
      </c>
      <c r="AV6" s="84">
        <v>21</v>
      </c>
      <c r="AW6" s="84"/>
      <c r="AX6" s="84"/>
      <c r="AY6" s="108"/>
      <c r="AZ6" s="84"/>
      <c r="BA6" s="84"/>
      <c r="BB6" s="84" t="s">
        <v>325</v>
      </c>
      <c r="BC6" s="84" t="s">
        <v>326</v>
      </c>
      <c r="BD6" s="108"/>
      <c r="BE6" s="84"/>
      <c r="BF6" s="38" t="s">
        <v>279</v>
      </c>
      <c r="BG6" s="84" t="s">
        <v>360</v>
      </c>
      <c r="BH6" s="114" t="s">
        <v>251</v>
      </c>
      <c r="BI6" s="38" t="s">
        <v>110</v>
      </c>
      <c r="BJ6" s="85">
        <v>45969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15000</v>
      </c>
      <c r="BQ6" s="117" t="s">
        <v>203</v>
      </c>
      <c r="BR6" s="118" t="s">
        <v>367</v>
      </c>
    </row>
    <row r="7" spans="1:70" s="113" customFormat="1" ht="15" customHeight="1" x14ac:dyDescent="0.3">
      <c r="A7" s="84">
        <v>3</v>
      </c>
      <c r="B7" s="38" t="s">
        <v>259</v>
      </c>
      <c r="C7" s="38" t="s">
        <v>260</v>
      </c>
      <c r="D7" s="38" t="s">
        <v>261</v>
      </c>
      <c r="E7" s="38" t="s">
        <v>262</v>
      </c>
      <c r="F7" s="38" t="s">
        <v>263</v>
      </c>
      <c r="G7" s="84" t="s">
        <v>264</v>
      </c>
      <c r="H7" s="38" t="s">
        <v>263</v>
      </c>
      <c r="I7" s="84">
        <v>53681</v>
      </c>
      <c r="J7" s="38" t="s">
        <v>282</v>
      </c>
      <c r="K7" s="84">
        <v>53681</v>
      </c>
      <c r="L7" s="84" t="s">
        <v>283</v>
      </c>
      <c r="M7" s="38" t="s">
        <v>284</v>
      </c>
      <c r="N7" s="84">
        <v>370094</v>
      </c>
      <c r="O7" s="84" t="s">
        <v>285</v>
      </c>
      <c r="P7" s="84">
        <v>539714</v>
      </c>
      <c r="Q7" s="38" t="s">
        <v>286</v>
      </c>
      <c r="R7" s="38" t="s">
        <v>270</v>
      </c>
      <c r="S7" s="84" t="s">
        <v>287</v>
      </c>
      <c r="T7" s="84" t="s">
        <v>287</v>
      </c>
      <c r="U7" s="84" t="s">
        <v>288</v>
      </c>
      <c r="V7" s="84" t="s">
        <v>273</v>
      </c>
      <c r="W7" s="84">
        <v>0</v>
      </c>
      <c r="X7" s="38" t="s">
        <v>274</v>
      </c>
      <c r="Y7" s="84">
        <v>355003470</v>
      </c>
      <c r="Z7" s="38" t="s">
        <v>289</v>
      </c>
      <c r="AA7" s="108" t="s">
        <v>331</v>
      </c>
      <c r="AB7" s="84">
        <v>42000</v>
      </c>
      <c r="AC7" s="108" t="s">
        <v>333</v>
      </c>
      <c r="AD7" s="84">
        <v>24</v>
      </c>
      <c r="AE7" s="84" t="s">
        <v>334</v>
      </c>
      <c r="AF7" s="84" t="s">
        <v>335</v>
      </c>
      <c r="AG7" s="108" t="s">
        <v>336</v>
      </c>
      <c r="AH7" s="84" t="s">
        <v>337</v>
      </c>
      <c r="AI7" s="108" t="s">
        <v>338</v>
      </c>
      <c r="AJ7" s="84">
        <v>2240</v>
      </c>
      <c r="AK7" s="84">
        <v>2240</v>
      </c>
      <c r="AL7" s="108" t="s">
        <v>339</v>
      </c>
      <c r="AM7" s="84">
        <v>33507.120000000003</v>
      </c>
      <c r="AN7" s="112">
        <v>11292.88</v>
      </c>
      <c r="AO7" s="112">
        <v>44800</v>
      </c>
      <c r="AP7" s="112">
        <v>8492.8799999999992</v>
      </c>
      <c r="AQ7" s="112">
        <v>451.12</v>
      </c>
      <c r="AR7" s="112">
        <v>8944</v>
      </c>
      <c r="AS7" s="112">
        <v>2059.67</v>
      </c>
      <c r="AT7" s="112">
        <v>180.33</v>
      </c>
      <c r="AU7" s="112">
        <v>2240</v>
      </c>
      <c r="AV7" s="84">
        <v>21</v>
      </c>
      <c r="AW7" s="84"/>
      <c r="AX7" s="84"/>
      <c r="AY7" s="108"/>
      <c r="AZ7" s="84"/>
      <c r="BA7" s="84"/>
      <c r="BB7" s="84" t="s">
        <v>325</v>
      </c>
      <c r="BC7" s="84" t="s">
        <v>326</v>
      </c>
      <c r="BD7" s="108"/>
      <c r="BE7" s="84"/>
      <c r="BF7" s="38" t="s">
        <v>287</v>
      </c>
      <c r="BG7" s="84" t="s">
        <v>361</v>
      </c>
      <c r="BH7" s="114" t="s">
        <v>251</v>
      </c>
      <c r="BI7" s="38" t="s">
        <v>110</v>
      </c>
      <c r="BJ7" s="85">
        <v>45969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14653</v>
      </c>
      <c r="BQ7" s="117" t="s">
        <v>201</v>
      </c>
      <c r="BR7" s="118" t="s">
        <v>368</v>
      </c>
    </row>
    <row r="8" spans="1:70" s="113" customFormat="1" ht="15" customHeight="1" x14ac:dyDescent="0.3">
      <c r="A8" s="84">
        <v>4</v>
      </c>
      <c r="B8" s="38" t="s">
        <v>259</v>
      </c>
      <c r="C8" s="38" t="s">
        <v>260</v>
      </c>
      <c r="D8" s="38" t="s">
        <v>261</v>
      </c>
      <c r="E8" s="38" t="s">
        <v>262</v>
      </c>
      <c r="F8" s="38" t="s">
        <v>263</v>
      </c>
      <c r="G8" s="84" t="s">
        <v>264</v>
      </c>
      <c r="H8" s="38" t="s">
        <v>263</v>
      </c>
      <c r="I8" s="84">
        <v>52302</v>
      </c>
      <c r="J8" s="38" t="s">
        <v>290</v>
      </c>
      <c r="K8" s="84">
        <v>52302</v>
      </c>
      <c r="L8" s="84" t="s">
        <v>266</v>
      </c>
      <c r="M8" s="38" t="s">
        <v>267</v>
      </c>
      <c r="N8" s="84">
        <v>89045</v>
      </c>
      <c r="O8" s="84" t="s">
        <v>291</v>
      </c>
      <c r="P8" s="84">
        <v>124742</v>
      </c>
      <c r="Q8" s="38" t="s">
        <v>292</v>
      </c>
      <c r="R8" s="38" t="s">
        <v>270</v>
      </c>
      <c r="S8" s="84" t="s">
        <v>293</v>
      </c>
      <c r="T8" s="84" t="s">
        <v>293</v>
      </c>
      <c r="U8" s="84" t="s">
        <v>294</v>
      </c>
      <c r="V8" s="84" t="s">
        <v>273</v>
      </c>
      <c r="W8" s="84">
        <v>0</v>
      </c>
      <c r="X8" s="38" t="s">
        <v>274</v>
      </c>
      <c r="Y8" s="84">
        <v>355123165</v>
      </c>
      <c r="Z8" s="38" t="s">
        <v>295</v>
      </c>
      <c r="AA8" s="108" t="s">
        <v>340</v>
      </c>
      <c r="AB8" s="84">
        <v>63000</v>
      </c>
      <c r="AC8" s="108" t="s">
        <v>328</v>
      </c>
      <c r="AD8" s="84">
        <v>24</v>
      </c>
      <c r="AE8" s="84" t="s">
        <v>341</v>
      </c>
      <c r="AF8" s="84" t="s">
        <v>342</v>
      </c>
      <c r="AG8" s="108" t="s">
        <v>343</v>
      </c>
      <c r="AH8" s="84" t="s">
        <v>344</v>
      </c>
      <c r="AI8" s="108" t="s">
        <v>345</v>
      </c>
      <c r="AJ8" s="84">
        <v>3360</v>
      </c>
      <c r="AK8" s="84">
        <v>3360</v>
      </c>
      <c r="AL8" s="108" t="s">
        <v>332</v>
      </c>
      <c r="AM8" s="84">
        <v>50452.35</v>
      </c>
      <c r="AN8" s="112">
        <v>16747.650000000001</v>
      </c>
      <c r="AO8" s="112">
        <v>67200</v>
      </c>
      <c r="AP8" s="112">
        <v>12547.65</v>
      </c>
      <c r="AQ8" s="112">
        <v>659.35</v>
      </c>
      <c r="AR8" s="112">
        <v>13207</v>
      </c>
      <c r="AS8" s="112">
        <v>0</v>
      </c>
      <c r="AT8" s="112">
        <v>0</v>
      </c>
      <c r="AU8" s="112">
        <v>0</v>
      </c>
      <c r="AV8" s="84">
        <v>20</v>
      </c>
      <c r="AW8" s="84"/>
      <c r="AX8" s="84"/>
      <c r="AY8" s="108"/>
      <c r="AZ8" s="84"/>
      <c r="BA8" s="84"/>
      <c r="BB8" s="84" t="s">
        <v>325</v>
      </c>
      <c r="BC8" s="84" t="s">
        <v>326</v>
      </c>
      <c r="BD8" s="108"/>
      <c r="BE8" s="84"/>
      <c r="BF8" s="38" t="s">
        <v>293</v>
      </c>
      <c r="BG8" s="84" t="s">
        <v>362</v>
      </c>
      <c r="BH8" s="114" t="s">
        <v>251</v>
      </c>
      <c r="BI8" s="38" t="s">
        <v>110</v>
      </c>
      <c r="BJ8" s="85">
        <v>45969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32541</v>
      </c>
      <c r="BQ8" s="117" t="s">
        <v>203</v>
      </c>
      <c r="BR8" s="118" t="s">
        <v>369</v>
      </c>
    </row>
    <row r="9" spans="1:70" s="113" customFormat="1" ht="15" customHeight="1" x14ac:dyDescent="0.3">
      <c r="A9" s="84">
        <v>5</v>
      </c>
      <c r="B9" s="38" t="s">
        <v>259</v>
      </c>
      <c r="C9" s="38" t="s">
        <v>260</v>
      </c>
      <c r="D9" s="38" t="s">
        <v>261</v>
      </c>
      <c r="E9" s="38" t="s">
        <v>262</v>
      </c>
      <c r="F9" s="38" t="s">
        <v>263</v>
      </c>
      <c r="G9" s="84" t="s">
        <v>264</v>
      </c>
      <c r="H9" s="38" t="s">
        <v>263</v>
      </c>
      <c r="I9" s="84">
        <v>210066</v>
      </c>
      <c r="J9" s="38" t="s">
        <v>296</v>
      </c>
      <c r="K9" s="84">
        <v>210066</v>
      </c>
      <c r="L9" s="84" t="s">
        <v>297</v>
      </c>
      <c r="M9" s="38" t="s">
        <v>298</v>
      </c>
      <c r="N9" s="84">
        <v>492061</v>
      </c>
      <c r="O9" s="84" t="s">
        <v>299</v>
      </c>
      <c r="P9" s="84">
        <v>785462</v>
      </c>
      <c r="Q9" s="38" t="s">
        <v>300</v>
      </c>
      <c r="R9" s="38" t="s">
        <v>270</v>
      </c>
      <c r="S9" s="84" t="s">
        <v>301</v>
      </c>
      <c r="T9" s="84" t="s">
        <v>301</v>
      </c>
      <c r="U9" s="84" t="s">
        <v>288</v>
      </c>
      <c r="V9" s="84" t="s">
        <v>273</v>
      </c>
      <c r="W9" s="84">
        <v>0</v>
      </c>
      <c r="X9" s="38" t="s">
        <v>302</v>
      </c>
      <c r="Y9" s="84">
        <v>355988232</v>
      </c>
      <c r="Z9" s="38" t="s">
        <v>303</v>
      </c>
      <c r="AA9" s="108" t="s">
        <v>346</v>
      </c>
      <c r="AB9" s="84">
        <v>42000</v>
      </c>
      <c r="AC9" s="108" t="s">
        <v>333</v>
      </c>
      <c r="AD9" s="84">
        <v>24</v>
      </c>
      <c r="AE9" s="84" t="s">
        <v>334</v>
      </c>
      <c r="AF9" s="84" t="s">
        <v>347</v>
      </c>
      <c r="AG9" s="108" t="s">
        <v>348</v>
      </c>
      <c r="AH9" s="84" t="s">
        <v>337</v>
      </c>
      <c r="AI9" s="108" t="s">
        <v>349</v>
      </c>
      <c r="AJ9" s="84">
        <v>2240</v>
      </c>
      <c r="AK9" s="84">
        <v>2240</v>
      </c>
      <c r="AL9" s="108" t="s">
        <v>339</v>
      </c>
      <c r="AM9" s="84">
        <v>28978.73</v>
      </c>
      <c r="AN9" s="112">
        <v>11341.27</v>
      </c>
      <c r="AO9" s="112">
        <v>40320</v>
      </c>
      <c r="AP9" s="112">
        <v>13021.27</v>
      </c>
      <c r="AQ9" s="112">
        <v>997.73</v>
      </c>
      <c r="AR9" s="112">
        <v>14019</v>
      </c>
      <c r="AS9" s="112">
        <v>1963.52</v>
      </c>
      <c r="AT9" s="112">
        <v>276.48</v>
      </c>
      <c r="AU9" s="112">
        <v>2240</v>
      </c>
      <c r="AV9" s="84">
        <v>19</v>
      </c>
      <c r="AW9" s="84"/>
      <c r="AX9" s="84"/>
      <c r="AY9" s="108"/>
      <c r="AZ9" s="84"/>
      <c r="BA9" s="84"/>
      <c r="BB9" s="84" t="s">
        <v>325</v>
      </c>
      <c r="BC9" s="84" t="s">
        <v>326</v>
      </c>
      <c r="BD9" s="108"/>
      <c r="BE9" s="84"/>
      <c r="BF9" s="38" t="s">
        <v>301</v>
      </c>
      <c r="BG9" s="84" t="s">
        <v>363</v>
      </c>
      <c r="BH9" s="114" t="s">
        <v>251</v>
      </c>
      <c r="BI9" s="38" t="s">
        <v>110</v>
      </c>
      <c r="BJ9" s="85">
        <v>45969</v>
      </c>
      <c r="BK9" s="84"/>
      <c r="BL9" s="38" t="s">
        <v>114</v>
      </c>
      <c r="BM9" s="115" t="s">
        <v>119</v>
      </c>
      <c r="BN9" s="116" t="s">
        <v>199</v>
      </c>
      <c r="BO9" s="84" t="s">
        <v>244</v>
      </c>
      <c r="BP9" s="84">
        <v>17113</v>
      </c>
      <c r="BQ9" s="117" t="s">
        <v>203</v>
      </c>
      <c r="BR9" s="118" t="s">
        <v>370</v>
      </c>
    </row>
    <row r="10" spans="1:70" s="113" customFormat="1" ht="15" customHeight="1" x14ac:dyDescent="0.3">
      <c r="A10" s="84">
        <v>6</v>
      </c>
      <c r="B10" s="38" t="s">
        <v>259</v>
      </c>
      <c r="C10" s="38" t="s">
        <v>260</v>
      </c>
      <c r="D10" s="38" t="s">
        <v>261</v>
      </c>
      <c r="E10" s="38" t="s">
        <v>262</v>
      </c>
      <c r="F10" s="38" t="s">
        <v>263</v>
      </c>
      <c r="G10" s="84" t="s">
        <v>264</v>
      </c>
      <c r="H10" s="38" t="s">
        <v>263</v>
      </c>
      <c r="I10" s="84">
        <v>52229</v>
      </c>
      <c r="J10" s="38" t="s">
        <v>276</v>
      </c>
      <c r="K10" s="84">
        <v>52229</v>
      </c>
      <c r="L10" s="84" t="s">
        <v>266</v>
      </c>
      <c r="M10" s="38" t="s">
        <v>267</v>
      </c>
      <c r="N10" s="84">
        <v>89754</v>
      </c>
      <c r="O10" s="84" t="s">
        <v>304</v>
      </c>
      <c r="P10" s="84">
        <v>125652</v>
      </c>
      <c r="Q10" s="38" t="s">
        <v>305</v>
      </c>
      <c r="R10" s="38" t="s">
        <v>270</v>
      </c>
      <c r="S10" s="84" t="s">
        <v>306</v>
      </c>
      <c r="T10" s="84" t="s">
        <v>306</v>
      </c>
      <c r="U10" s="84" t="s">
        <v>272</v>
      </c>
      <c r="V10" s="84" t="s">
        <v>280</v>
      </c>
      <c r="W10" s="84">
        <v>0</v>
      </c>
      <c r="X10" s="38" t="s">
        <v>307</v>
      </c>
      <c r="Y10" s="84">
        <v>356628167</v>
      </c>
      <c r="Z10" s="38" t="s">
        <v>308</v>
      </c>
      <c r="AA10" s="108" t="s">
        <v>350</v>
      </c>
      <c r="AB10" s="84">
        <v>52000</v>
      </c>
      <c r="AC10" s="108" t="s">
        <v>328</v>
      </c>
      <c r="AD10" s="84">
        <v>24</v>
      </c>
      <c r="AE10" s="84" t="s">
        <v>341</v>
      </c>
      <c r="AF10" s="84" t="s">
        <v>351</v>
      </c>
      <c r="AG10" s="108" t="s">
        <v>352</v>
      </c>
      <c r="AH10" s="84" t="s">
        <v>344</v>
      </c>
      <c r="AI10" s="108" t="s">
        <v>353</v>
      </c>
      <c r="AJ10" s="84">
        <v>2780</v>
      </c>
      <c r="AK10" s="84">
        <v>2780</v>
      </c>
      <c r="AL10" s="108" t="s">
        <v>332</v>
      </c>
      <c r="AM10" s="84">
        <v>34048.26</v>
      </c>
      <c r="AN10" s="112">
        <v>13211.74</v>
      </c>
      <c r="AO10" s="112">
        <v>47260</v>
      </c>
      <c r="AP10" s="112">
        <v>17951.740000000002</v>
      </c>
      <c r="AQ10" s="112">
        <v>1529.26</v>
      </c>
      <c r="AR10" s="112">
        <v>19481</v>
      </c>
      <c r="AS10" s="112">
        <v>0</v>
      </c>
      <c r="AT10" s="112">
        <v>0</v>
      </c>
      <c r="AU10" s="112">
        <v>0</v>
      </c>
      <c r="AV10" s="84">
        <v>17</v>
      </c>
      <c r="AW10" s="84"/>
      <c r="AX10" s="84"/>
      <c r="AY10" s="108"/>
      <c r="AZ10" s="84"/>
      <c r="BA10" s="84"/>
      <c r="BB10" s="84" t="s">
        <v>325</v>
      </c>
      <c r="BC10" s="84" t="s">
        <v>326</v>
      </c>
      <c r="BD10" s="108"/>
      <c r="BE10" s="84"/>
      <c r="BF10" s="38" t="s">
        <v>306</v>
      </c>
      <c r="BG10" s="84" t="s">
        <v>364</v>
      </c>
      <c r="BH10" s="114" t="s">
        <v>251</v>
      </c>
      <c r="BI10" s="38" t="s">
        <v>110</v>
      </c>
      <c r="BJ10" s="85">
        <v>45969</v>
      </c>
      <c r="BK10" s="84"/>
      <c r="BL10" s="38" t="s">
        <v>114</v>
      </c>
      <c r="BM10" s="115" t="s">
        <v>119</v>
      </c>
      <c r="BN10" s="116" t="s">
        <v>199</v>
      </c>
      <c r="BO10" s="84" t="s">
        <v>244</v>
      </c>
      <c r="BP10" s="84">
        <v>25000</v>
      </c>
      <c r="BQ10" s="117" t="s">
        <v>202</v>
      </c>
      <c r="BR10" s="118" t="s">
        <v>371</v>
      </c>
    </row>
    <row r="11" spans="1:70" s="113" customFormat="1" ht="15" customHeight="1" x14ac:dyDescent="0.3">
      <c r="A11" s="84">
        <v>7</v>
      </c>
      <c r="B11" s="38" t="s">
        <v>259</v>
      </c>
      <c r="C11" s="38" t="s">
        <v>260</v>
      </c>
      <c r="D11" s="38" t="s">
        <v>261</v>
      </c>
      <c r="E11" s="38" t="s">
        <v>262</v>
      </c>
      <c r="F11" s="38" t="s">
        <v>263</v>
      </c>
      <c r="G11" s="84" t="s">
        <v>264</v>
      </c>
      <c r="H11" s="38" t="s">
        <v>263</v>
      </c>
      <c r="I11" s="84">
        <v>53255</v>
      </c>
      <c r="J11" s="38" t="s">
        <v>309</v>
      </c>
      <c r="K11" s="84">
        <v>53255</v>
      </c>
      <c r="L11" s="84" t="s">
        <v>310</v>
      </c>
      <c r="M11" s="38" t="s">
        <v>311</v>
      </c>
      <c r="N11" s="84">
        <v>87954</v>
      </c>
      <c r="O11" s="84" t="s">
        <v>312</v>
      </c>
      <c r="P11" s="84">
        <v>123483</v>
      </c>
      <c r="Q11" s="38" t="s">
        <v>313</v>
      </c>
      <c r="R11" s="38" t="s">
        <v>270</v>
      </c>
      <c r="S11" s="84" t="s">
        <v>314</v>
      </c>
      <c r="T11" s="84" t="s">
        <v>314</v>
      </c>
      <c r="U11" s="84" t="s">
        <v>288</v>
      </c>
      <c r="V11" s="84" t="s">
        <v>273</v>
      </c>
      <c r="W11" s="84">
        <v>0</v>
      </c>
      <c r="X11" s="38" t="s">
        <v>315</v>
      </c>
      <c r="Y11" s="84">
        <v>357385393</v>
      </c>
      <c r="Z11" s="38" t="s">
        <v>316</v>
      </c>
      <c r="AA11" s="108" t="s">
        <v>354</v>
      </c>
      <c r="AB11" s="84">
        <v>52000</v>
      </c>
      <c r="AC11" s="108" t="s">
        <v>328</v>
      </c>
      <c r="AD11" s="84">
        <v>24</v>
      </c>
      <c r="AE11" s="84" t="s">
        <v>355</v>
      </c>
      <c r="AF11" s="84" t="s">
        <v>356</v>
      </c>
      <c r="AG11" s="108" t="s">
        <v>357</v>
      </c>
      <c r="AH11" s="84" t="s">
        <v>322</v>
      </c>
      <c r="AI11" s="108" t="s">
        <v>358</v>
      </c>
      <c r="AJ11" s="84">
        <v>2780</v>
      </c>
      <c r="AK11" s="84">
        <v>2780</v>
      </c>
      <c r="AL11" s="108" t="s">
        <v>332</v>
      </c>
      <c r="AM11" s="84">
        <v>29245.19</v>
      </c>
      <c r="AN11" s="112">
        <v>12454.81</v>
      </c>
      <c r="AO11" s="112">
        <v>41700</v>
      </c>
      <c r="AP11" s="112">
        <v>22754.81</v>
      </c>
      <c r="AQ11" s="112">
        <v>2449.19</v>
      </c>
      <c r="AR11" s="112">
        <v>25204</v>
      </c>
      <c r="AS11" s="112">
        <v>0</v>
      </c>
      <c r="AT11" s="112">
        <v>0</v>
      </c>
      <c r="AU11" s="112">
        <v>0</v>
      </c>
      <c r="AV11" s="84">
        <v>15</v>
      </c>
      <c r="AW11" s="84"/>
      <c r="AX11" s="84"/>
      <c r="AY11" s="108"/>
      <c r="AZ11" s="84"/>
      <c r="BA11" s="84"/>
      <c r="BB11" s="84" t="s">
        <v>325</v>
      </c>
      <c r="BC11" s="84" t="s">
        <v>326</v>
      </c>
      <c r="BD11" s="108"/>
      <c r="BE11" s="84"/>
      <c r="BF11" s="38" t="s">
        <v>314</v>
      </c>
      <c r="BG11" s="84" t="s">
        <v>365</v>
      </c>
      <c r="BH11" s="114" t="s">
        <v>251</v>
      </c>
      <c r="BI11" s="38" t="s">
        <v>110</v>
      </c>
      <c r="BJ11" s="85">
        <v>45969</v>
      </c>
      <c r="BK11" s="84"/>
      <c r="BL11" s="38" t="s">
        <v>114</v>
      </c>
      <c r="BM11" s="115" t="s">
        <v>119</v>
      </c>
      <c r="BN11" s="116" t="s">
        <v>200</v>
      </c>
      <c r="BO11" s="84" t="s">
        <v>244</v>
      </c>
      <c r="BP11" s="84">
        <v>31807</v>
      </c>
      <c r="BQ11" s="117" t="s">
        <v>207</v>
      </c>
      <c r="BR11" s="118" t="s">
        <v>372</v>
      </c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2025-11-17T06:18:37Z</dcterms:modified>
</cp:coreProperties>
</file>