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 CLV Upload list/FN25-26-02945/"/>
    </mc:Choice>
  </mc:AlternateContent>
  <xr:revisionPtr revIDLastSave="110" documentId="8_{C1B54D40-A777-4E65-BDF9-6216117E4697}" xr6:coauthVersionLast="47" xr6:coauthVersionMax="47" xr10:uidLastSave="{E76CFEB2-8DFB-4999-B3D7-DAA52B5E18F3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<sst xmlns="http://schemas.openxmlformats.org/spreadsheetml/2006/main" count="387" uniqueCount="304">
  <si>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</si>
  <si>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</si>
  <si>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</si>
  <si>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</si>
  <si>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</si>
  <si>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</si>
  <si>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</si>
  <si>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</si>
  <si>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</si>
  <si>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</si>
  <si>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</si>
  <si>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</si>
  <si>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</si>
  <si>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</si>
  <si>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</si>
  <si>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</si>
  <si>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</si>
  <si>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</si>
  <si>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</si>
  <si>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</si>
  <si>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</si>
  <si>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</si>
  <si>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</si>
  <si>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</si>
  <si>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</si>
  <si>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</si>
  <si>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</si>
  <si>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</si>
  <si>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</si>
  <si>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</si>
  <si>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</si>
  <si>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</si>
  <si>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</si>
  <si>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</si>
  <si>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</si>
  <si>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</si>
  <si>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</si>
  <si>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</si>
  <si>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</si>
  <si>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</si>
  <si>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</si>
  <si>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</si>
  <si>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</si>
  <si>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</si>
  <si>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</si>
  <si>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</si>
  <si>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</si>
  <si>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</si>
  <si>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</si>
  <si>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</si>
  <si>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</si>
  <si>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</si>
  <si>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</si>
  <si>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</si>
  <si>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</si>
  <si>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</si>
  <si>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</si>
  <si>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</si>
  <si>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</si>
  <si>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</si>
  <si>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</si>
  <si>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</si>
  <si>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</si>
  <si>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</si>
  <si>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</si>
  <si>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</si>
  <si>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</si>
  <si>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</si>
  <si>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</si>
  <si>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</si>
  <si>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</si>
  <si>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</si>
  <si>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</si>
  <si>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</si>
  <si>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</si>
  <si>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</si>
  <si>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</si>
  <si>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</si>
  <si>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</si>
  <si>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</si>
  <si>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</si>
  <si>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</si>
  <si>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</si>
  <si>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</si>
  <si>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</si>
  <si>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</si>
  <si>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</si>
  <si>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</si>
  <si>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</si>
  <si>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</si>
  <si>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</si>
  <si>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</si>
  <si>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</si>
  <si>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</si>
  <si>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</si>
  <si>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</si>
  <si>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</si>
  <si>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</si>
  <si>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</si>
  <si>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</si>
  <si>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</si>
  <si>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</si>
  <si>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</si>
  <si>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</si>
  <si>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</si>
  <si>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</si>
  <si>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</si>
  <si>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</si>
  <si>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</si>
  <si>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</si>
  <si>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</si>
  <si>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</si>
  <si>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</si>
  <si>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</si>
  <si>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</si>
  <si>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</si>
  <si>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</si>
  <si>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</si>
  <si>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</si>
  <si>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</si>
  <si>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</si>
  <si>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</si>
  <si>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</si>
  <si>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</si>
  <si>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</si>
  <si>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</si>
  <si>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</si>
  <si>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</si>
  <si>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</si>
  <si>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</si>
  <si>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</si>
  <si>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</si>
  <si>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</si>
  <si>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</si>
  <si>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</si>
  <si>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</si>
  <si>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</si>
  <si>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</si>
  <si>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</si>
  <si>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</si>
  <si>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</si>
  <si>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</si>
  <si>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</si>
  <si>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</si>
  <si>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</si>
  <si>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</si>
  <si>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</si>
  <si>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</si>
  <si>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</si>
  <si>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</si>
  <si>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</si>
  <si>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</si>
  <si>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</si>
  <si>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</si>
  <si>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</si>
  <si>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</si>
  <si>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</si>
  <si>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</si>
  <si>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</si>
  <si>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</si>
  <si>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</si>
  <si>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</si>
  <si>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</si>
  <si>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</si>
  <si>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</si>
  <si>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</si>
  <si>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</si>
  <si>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</si>
  <si>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</si>
  <si>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</si>
  <si>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</si>
  <si>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</si>
  <si>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</si>
  <si>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</si>
  <si>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</si>
  <si>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</si>
  <si>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</si>
  <si>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</si>
  <si>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</si>
  <si>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</si>
  <si>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</si>
  <si>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</si>
  <si>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</si>
  <si>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</si>
  <si>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</si>
  <si>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</si>
  <si>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</si>
  <si>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</si>
  <si>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</si>
  <si>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</si>
  <si>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</si>
  <si>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</si>
  <si>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</si>
  <si>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</si>
  <si>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</si>
  <si>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</si>
  <si>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</si>
  <si>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</si>
  <si>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</si>
  <si>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</si>
  <si>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</si>
  <si>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</si>
  <si>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</si>
  <si>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</si>
  <si>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</si>
  <si>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</si>
  <si>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</si>
  <si>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</si>
  <si>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</si>
  <si>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</si>
  <si>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</si>
  <si>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</si>
  <si>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</si>
  <si>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</si>
  <si>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</si>
  <si>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</si>
  <si>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</si>
  <si>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</si>
  <si>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</si>
  <si>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</si>
  <si>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</si>
  <si>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</si>
  <si>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</si>
  <si>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</si>
  <si>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</si>
  <si>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</si>
  <si>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</si>
  <si>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</si>
  <si>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</si>
  <si>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</si>
  <si>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</si>
  <si>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</si>
  <si>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</si>
  <si>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</si>
  <si>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</si>
  <si>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</si>
  <si>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</si>
  <si>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</si>
  <si>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</si>
  <si>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</si>
  <si>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</si>
  <si>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</si>
  <si>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</si>
  <si>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</si>
  <si>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MRGL1220</t>
  </si>
  <si>
    <t>Ichalkaranji-2</t>
  </si>
  <si>
    <t>Miraj</t>
  </si>
  <si>
    <t>Sangli</t>
  </si>
  <si>
    <t>Pune</t>
  </si>
  <si>
    <t>Maharashtra</t>
  </si>
  <si>
    <t>Dual Staff</t>
  </si>
  <si>
    <t>Akshay Solankar</t>
  </si>
  <si>
    <t>SF0034905</t>
  </si>
  <si>
    <t>Branch Manager</t>
  </si>
  <si>
    <t>Available &amp; Updated</t>
  </si>
  <si>
    <t>Abhishek Dipak Patil</t>
  </si>
  <si>
    <t>SF0075720</t>
  </si>
  <si>
    <t>Branch Quality Manager</t>
  </si>
  <si>
    <t>Sachin Anandrao Desai/SF0086978</t>
  </si>
  <si>
    <t>Sachin Ganpati Tate/SF0098136</t>
  </si>
  <si>
    <t>Aniket Ajit Chiparge/SF0097792</t>
  </si>
  <si>
    <t>No SVP</t>
  </si>
  <si>
    <t>Terminated</t>
  </si>
  <si>
    <t>Completed-Report Submitted</t>
  </si>
  <si>
    <t>West</t>
  </si>
  <si>
    <t>Takavade</t>
  </si>
  <si>
    <t>SF0098347</t>
  </si>
  <si>
    <t>Sandip Bhimrao Karade</t>
  </si>
  <si>
    <t>56</t>
  </si>
  <si>
    <t>SWASTIK</t>
  </si>
  <si>
    <t>Chetana</t>
  </si>
  <si>
    <t>SSF3874545</t>
  </si>
  <si>
    <t>GENERAL</t>
  </si>
  <si>
    <t>HINDU</t>
  </si>
  <si>
    <t>Agriculture &amp; Farming</t>
  </si>
  <si>
    <t>MINAKSHI RAJENDRA JANGAM</t>
  </si>
  <si>
    <t>Unnati</t>
  </si>
  <si>
    <t>05-Jun-2023</t>
  </si>
  <si>
    <t>08</t>
  </si>
  <si>
    <t>1</t>
  </si>
  <si>
    <t>2.51 Yrs</t>
  </si>
  <si>
    <t>05 Jun 2023</t>
  </si>
  <si>
    <t>&gt; 2 to 4 Years</t>
  </si>
  <si>
    <t>02-Aug-2023</t>
  </si>
  <si>
    <t>08-May-2025</t>
  </si>
  <si>
    <t>&gt;180</t>
  </si>
  <si>
    <t>Open</t>
  </si>
  <si>
    <t>09-Feb-2024</t>
  </si>
  <si>
    <t>0</t>
  </si>
  <si>
    <t>08-Mar-2024</t>
  </si>
  <si>
    <t>08-Jul-2025</t>
  </si>
  <si>
    <t>9665968810</t>
  </si>
  <si>
    <t>30-Jun-2025</t>
  </si>
  <si>
    <t>Chandrasing M. Malani/SF0052961</t>
  </si>
  <si>
    <t>Business</t>
  </si>
  <si>
    <t>FN25-26-02945</t>
  </si>
  <si>
    <t>Avinash Saudi</t>
  </si>
  <si>
    <t>SF0049919</t>
  </si>
  <si>
    <t>Complaint Lodged</t>
  </si>
  <si>
    <t>Form Date : 8-12-2025</t>
  </si>
  <si>
    <t>To Date : 8-12-2025</t>
  </si>
  <si>
    <t>Reporting Time : 7:30 AM</t>
  </si>
  <si>
    <t>As per the borrower, MINAKSHI RAJENDRA JANGAM, paid of the loan account  (355220000) Rs 2020/- on 8 May 2025, but the BM Solankar posted a mismatch to the other loan account (351709703).</t>
  </si>
  <si>
    <t>As per Sub-ledger, Borrower MINAKSHI RAJENDRA JANGAM/351709703 paid the pre-closed amount of Rs 15485/- on 13 Dec 2024 to BM Avinash Saudi/SF0049919, one EMI was paid of Rs 2250/- on 8 Jan 2025.
But, BM, the remaining amount did not post in the FIMO of Rs 13235/-
And as per the borrower, MINAKSHI RAJENDRA JANGAM, paid of the loan account  (355220000) Rs 2020/- on 8 May 2025, but the BM posted a mismatch to the other loan account (351709703).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</si>
</sst>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R5" sqref="R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MRGL1220</v>
      </c>
      <c r="D5" s="63" t="str">
        <f>IF('Physical Cash at Safe'!D28="Yes", 'Physical Cash at Safe'!B4, 'Borrower Wise Details'!C5)</f>
        <v>Ichalkaranji-2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Pune</v>
      </c>
      <c r="G5" s="61">
        <v>45978</v>
      </c>
      <c r="H5" s="107" t="s">
        <v>294</v>
      </c>
      <c r="I5" s="61">
        <v>45980</v>
      </c>
      <c r="J5" s="74" t="str">
        <f>IF('Physical Cash at Safe'!D28="Yes",'Physical Cash at Safe'!E28,IF('Borrower Wise Details'!D5&lt;&gt;"",'Borrower Wise Details'!D5,""))</f>
        <v>FN25-26-02945</v>
      </c>
      <c r="K5" s="81">
        <v>1</v>
      </c>
      <c r="L5" s="82">
        <v>15485</v>
      </c>
      <c r="M5" s="82"/>
      <c r="N5" s="82" t="s">
        <v>258</v>
      </c>
      <c r="O5" s="82" t="s">
        <v>259</v>
      </c>
      <c r="P5" s="82" t="s">
        <v>260</v>
      </c>
      <c r="Q5" s="82" t="s">
        <v>261</v>
      </c>
      <c r="R5" s="75" t="str">
        <f>IF('Physical Cash at Safe'!$D$28="Yes", 'Physical Cash at Safe'!$A$28, IF('Borrower Wise Details'!F5&lt;&gt;"", 'Borrower Wise Details'!F5, ""))</f>
        <v>Avinash Saudi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SF0049919</v>
      </c>
      <c r="U5" s="77" t="s">
        <v>262</v>
      </c>
      <c r="V5" s="61">
        <v>45695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263</v>
      </c>
      <c r="Z5" s="61">
        <v>45999</v>
      </c>
      <c r="AA5" s="61">
        <v>45999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15485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2250</v>
      </c>
      <c r="AE5" s="126">
        <f>IF(AND(AC5="", AD5=""), "", IF(AD5="", AC5, AC5 - IF(ISNUMBER(AD5), AD5, 0)))</f>
        <v>13235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46004</v>
      </c>
      <c r="AH5" s="70" t="s">
        <v>303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selection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MRGL1220</v>
      </c>
      <c r="C5" s="50" t="str">
        <f>IF('Fraud Investigation Report'!D5="", "", 'Fraud Investigation Report'!D5)</f>
        <v>Ichalkaranji-2</v>
      </c>
      <c r="D5" s="68" t="str">
        <f>IF(OR('Fraud Investigation Report'!R5="", 'Fraud Investigation Report'!R5=0), "", 'Fraud Investigation Report'!R5)</f>
        <v>Avinash Saudi</v>
      </c>
      <c r="E5" s="68" t="str">
        <f>IF(OR('Fraud Investigation Report'!T5="", 'Fraud Investigation Report'!T5=0), "", 'Fraud Investigation Report'!T5)</f>
        <v>SF0049919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FN25-26-02945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15485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15485</v>
      </c>
      <c r="O5" s="69">
        <f>IF('Fraud Investigation Report'!AD5="", "", 'Fraud Investigation Report'!AD5)</f>
        <v>2250</v>
      </c>
      <c r="P5" s="126">
        <f>IF(AND(N5="", O5=""), "", IF(O5="", N5, N5 - IF(ISNUMBER(O5), O5, 0)))</f>
        <v>13235</v>
      </c>
      <c r="Q5" s="49"/>
      <c r="R5" s="84" t="s">
        <v>298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6" sqref="D36:E36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4" t="s">
        <v>2</v>
      </c>
      <c r="B1" s="135"/>
      <c r="C1" s="135"/>
      <c r="D1" s="135"/>
      <c r="E1" s="136"/>
    </row>
    <row r="2" spans="1:5" ht="18.5" x14ac:dyDescent="0.45">
      <c r="A2" s="14"/>
      <c r="B2" s="137" t="s">
        <v>3</v>
      </c>
      <c r="C2" s="137"/>
      <c r="D2" s="137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244</v>
      </c>
      <c r="B4" s="41" t="s">
        <v>245</v>
      </c>
      <c r="C4" s="41" t="s">
        <v>246</v>
      </c>
      <c r="D4" s="41" t="s">
        <v>247</v>
      </c>
      <c r="E4" s="41" t="s">
        <v>248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45999</v>
      </c>
      <c r="C6" s="18">
        <v>45998</v>
      </c>
      <c r="D6" s="18">
        <v>45999</v>
      </c>
      <c r="E6" s="19">
        <v>0.32291666666666669</v>
      </c>
    </row>
    <row r="7" spans="1:5" ht="15.5" x14ac:dyDescent="0.35">
      <c r="A7" s="138" t="s">
        <v>70</v>
      </c>
      <c r="B7" s="139"/>
      <c r="C7" s="139"/>
      <c r="D7" s="139"/>
      <c r="E7" s="139"/>
    </row>
    <row r="8" spans="1:5" ht="15" customHeight="1" x14ac:dyDescent="0.35">
      <c r="A8" s="140" t="s">
        <v>71</v>
      </c>
      <c r="B8" s="142" t="s">
        <v>92</v>
      </c>
      <c r="C8" s="143"/>
      <c r="D8" s="144" t="s">
        <v>72</v>
      </c>
      <c r="E8" s="145"/>
    </row>
    <row r="9" spans="1:5" ht="14.5" x14ac:dyDescent="0.35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362</v>
      </c>
      <c r="C11" s="23">
        <f>B11*A11</f>
        <v>181000</v>
      </c>
      <c r="D11" s="25">
        <v>362</v>
      </c>
      <c r="E11" s="23">
        <f t="shared" ref="E11:E17" si="0">D11*A11</f>
        <v>181000</v>
      </c>
    </row>
    <row r="12" spans="1:5" ht="14.5" x14ac:dyDescent="0.35">
      <c r="A12" s="24">
        <v>200</v>
      </c>
      <c r="B12" s="25">
        <v>53</v>
      </c>
      <c r="C12" s="23">
        <f>B12*A12</f>
        <v>10600</v>
      </c>
      <c r="D12" s="25">
        <v>53</v>
      </c>
      <c r="E12" s="23">
        <f t="shared" si="0"/>
        <v>10600</v>
      </c>
    </row>
    <row r="13" spans="1:5" ht="14.5" x14ac:dyDescent="0.35">
      <c r="A13" s="24">
        <v>100</v>
      </c>
      <c r="B13" s="25">
        <v>180</v>
      </c>
      <c r="C13" s="23">
        <f t="shared" ref="C13:C17" si="1">B13*A13</f>
        <v>18000</v>
      </c>
      <c r="D13" s="25">
        <v>180</v>
      </c>
      <c r="E13" s="23">
        <f t="shared" si="0"/>
        <v>18000</v>
      </c>
    </row>
    <row r="14" spans="1:5" ht="14.5" x14ac:dyDescent="0.35">
      <c r="A14" s="24">
        <v>50</v>
      </c>
      <c r="B14" s="25">
        <v>24</v>
      </c>
      <c r="C14" s="23">
        <f t="shared" si="1"/>
        <v>1200</v>
      </c>
      <c r="D14" s="25">
        <v>24</v>
      </c>
      <c r="E14" s="23">
        <f t="shared" si="0"/>
        <v>1200</v>
      </c>
    </row>
    <row r="15" spans="1:5" ht="14.5" x14ac:dyDescent="0.35">
      <c r="A15" s="24">
        <v>20</v>
      </c>
      <c r="B15" s="25">
        <v>11</v>
      </c>
      <c r="C15" s="23">
        <f t="shared" si="1"/>
        <v>220</v>
      </c>
      <c r="D15" s="25">
        <v>11</v>
      </c>
      <c r="E15" s="23">
        <f t="shared" si="0"/>
        <v>220</v>
      </c>
    </row>
    <row r="16" spans="1:5" ht="14.5" x14ac:dyDescent="0.35">
      <c r="A16" s="24">
        <v>10</v>
      </c>
      <c r="B16" s="25">
        <v>4</v>
      </c>
      <c r="C16" s="23">
        <f t="shared" si="1"/>
        <v>40</v>
      </c>
      <c r="D16" s="25">
        <v>4</v>
      </c>
      <c r="E16" s="23">
        <f t="shared" si="0"/>
        <v>40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46</v>
      </c>
      <c r="C18" s="23">
        <f>B18</f>
        <v>46</v>
      </c>
      <c r="D18" s="27">
        <v>46</v>
      </c>
      <c r="E18" s="28">
        <f>D18</f>
        <v>46</v>
      </c>
    </row>
    <row r="19" spans="1:5" ht="14.5" x14ac:dyDescent="0.35">
      <c r="A19" s="29"/>
      <c r="B19" s="30" t="s">
        <v>76</v>
      </c>
      <c r="C19" s="31">
        <f>SUM(C10:C18)</f>
        <v>211106</v>
      </c>
      <c r="D19" s="30" t="s">
        <v>76</v>
      </c>
      <c r="E19" s="31">
        <f>SUM(E10:E18)</f>
        <v>211106</v>
      </c>
    </row>
    <row r="20" spans="1:5" ht="30" customHeight="1" x14ac:dyDescent="0.35">
      <c r="A20" s="146" t="s">
        <v>97</v>
      </c>
      <c r="B20" s="147"/>
      <c r="C20" s="32">
        <v>211106</v>
      </c>
      <c r="D20" s="33" t="s">
        <v>91</v>
      </c>
      <c r="E20" s="34"/>
    </row>
    <row r="21" spans="1:5" ht="30" customHeight="1" x14ac:dyDescent="0.35">
      <c r="A21" s="148" t="s">
        <v>88</v>
      </c>
      <c r="B21" s="149"/>
      <c r="C21" s="34"/>
      <c r="D21" s="33" t="s">
        <v>89</v>
      </c>
      <c r="E21" s="34"/>
    </row>
    <row r="22" spans="1:5" ht="30" customHeight="1" x14ac:dyDescent="0.35">
      <c r="A22" s="148" t="s">
        <v>77</v>
      </c>
      <c r="B22" s="149"/>
      <c r="C22" s="34"/>
      <c r="D22" s="35" t="s">
        <v>78</v>
      </c>
      <c r="E22" s="34"/>
    </row>
    <row r="23" spans="1:5" ht="30" customHeight="1" x14ac:dyDescent="0.35">
      <c r="A23" s="148" t="s">
        <v>79</v>
      </c>
      <c r="B23" s="149"/>
      <c r="C23" s="52">
        <f>(C19+C21)-(E20+E21)-E19</f>
        <v>0</v>
      </c>
      <c r="D23" s="53" t="s">
        <v>212</v>
      </c>
      <c r="E23" s="34"/>
    </row>
    <row r="24" spans="1:5" ht="82.5" customHeight="1" x14ac:dyDescent="0.35">
      <c r="A24" s="33" t="s">
        <v>80</v>
      </c>
      <c r="B24" s="133"/>
      <c r="C24" s="133"/>
      <c r="D24" s="133"/>
      <c r="E24" s="133"/>
    </row>
    <row r="25" spans="1:5" ht="57.75" customHeight="1" x14ac:dyDescent="0.35">
      <c r="A25" s="36" t="s">
        <v>81</v>
      </c>
      <c r="B25" s="155"/>
      <c r="C25" s="155"/>
      <c r="D25" s="155"/>
      <c r="E25" s="155"/>
    </row>
    <row r="26" spans="1:5" ht="20.149999999999999" customHeight="1" x14ac:dyDescent="0.35">
      <c r="A26" s="160" t="s">
        <v>189</v>
      </c>
      <c r="B26" s="160"/>
      <c r="C26" s="160"/>
      <c r="D26" s="160"/>
      <c r="E26" s="16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58" t="s">
        <v>215</v>
      </c>
      <c r="E29" s="159"/>
    </row>
    <row r="30" spans="1:5" ht="40" customHeight="1" x14ac:dyDescent="0.35">
      <c r="A30" s="128"/>
      <c r="B30" s="128"/>
      <c r="C30" s="129" t="str">
        <f>IF(AND(A30="",B30=""),"",A30-B30)</f>
        <v/>
      </c>
      <c r="D30" s="161"/>
      <c r="E30" s="162"/>
    </row>
    <row r="31" spans="1:5" ht="15" customHeight="1" x14ac:dyDescent="0.35">
      <c r="A31" s="163"/>
      <c r="B31" s="164"/>
      <c r="C31" s="164"/>
      <c r="D31" s="164"/>
      <c r="E31" s="165"/>
    </row>
    <row r="32" spans="1:5" ht="24.75" customHeight="1" x14ac:dyDescent="0.35">
      <c r="A32" s="37" t="s">
        <v>216</v>
      </c>
      <c r="B32" s="38" t="s">
        <v>250</v>
      </c>
      <c r="C32" s="37" t="s">
        <v>82</v>
      </c>
      <c r="D32" s="156" t="s">
        <v>254</v>
      </c>
      <c r="E32" s="157"/>
    </row>
    <row r="33" spans="1:5" ht="18" customHeight="1" x14ac:dyDescent="0.35">
      <c r="A33" s="37" t="s">
        <v>83</v>
      </c>
      <c r="B33" s="106">
        <v>216</v>
      </c>
      <c r="C33" s="39" t="s">
        <v>84</v>
      </c>
      <c r="D33" s="150">
        <v>275</v>
      </c>
      <c r="E33" s="151"/>
    </row>
    <row r="34" spans="1:5" ht="26" x14ac:dyDescent="0.35">
      <c r="A34" s="39" t="s">
        <v>217</v>
      </c>
      <c r="B34" s="38" t="s">
        <v>251</v>
      </c>
      <c r="C34" s="39" t="s">
        <v>218</v>
      </c>
      <c r="D34" s="152" t="s">
        <v>255</v>
      </c>
      <c r="E34" s="153"/>
    </row>
    <row r="35" spans="1:5" ht="26" x14ac:dyDescent="0.35">
      <c r="A35" s="39" t="s">
        <v>219</v>
      </c>
      <c r="B35" s="38" t="s">
        <v>252</v>
      </c>
      <c r="C35" s="39" t="s">
        <v>221</v>
      </c>
      <c r="D35" s="152" t="s">
        <v>256</v>
      </c>
      <c r="E35" s="153"/>
    </row>
    <row r="36" spans="1:5" ht="25.5" customHeight="1" x14ac:dyDescent="0.35">
      <c r="A36" s="39" t="s">
        <v>220</v>
      </c>
      <c r="B36" s="38" t="s">
        <v>253</v>
      </c>
      <c r="C36" s="39" t="s">
        <v>222</v>
      </c>
      <c r="D36" s="154" t="s">
        <v>257</v>
      </c>
      <c r="E36" s="154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M1" zoomScale="90" zoomScaleNormal="90" workbookViewId="0">
      <selection activeCell="R5" sqref="R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MRGL1220</v>
      </c>
      <c r="C5" s="119" t="str">
        <f>IF('Loan Outstanding Report'!$H$5="", "", 'Loan Outstanding Report'!$H$5)</f>
        <v>Ichalkaranji-2</v>
      </c>
      <c r="D5" s="130" t="s">
        <v>295</v>
      </c>
      <c r="E5" s="65">
        <v>45999</v>
      </c>
      <c r="F5" s="38" t="s">
        <v>296</v>
      </c>
      <c r="G5" s="49" t="s">
        <v>297</v>
      </c>
      <c r="H5" s="49" t="s">
        <v>253</v>
      </c>
      <c r="I5" s="120">
        <v>56</v>
      </c>
      <c r="J5" s="120" t="s">
        <v>271</v>
      </c>
      <c r="K5" s="120" t="s">
        <v>275</v>
      </c>
      <c r="L5" s="11">
        <v>351709703</v>
      </c>
      <c r="M5" s="65" t="s">
        <v>277</v>
      </c>
      <c r="N5" s="124">
        <v>42000</v>
      </c>
      <c r="O5" s="124">
        <v>2250</v>
      </c>
      <c r="P5" s="121" t="s">
        <v>140</v>
      </c>
      <c r="Q5" s="80">
        <v>45639</v>
      </c>
      <c r="R5" s="124">
        <v>15485</v>
      </c>
      <c r="S5" s="124">
        <v>2250</v>
      </c>
      <c r="T5" s="124"/>
      <c r="U5" s="125">
        <f t="shared" ref="U5" si="0">IF(AND(ISBLANK(R5),ISBLANK(S5),ISBLANK(T5)),"",R5-(S5+T5))</f>
        <v>13235</v>
      </c>
      <c r="V5" s="117" t="s">
        <v>204</v>
      </c>
      <c r="W5" s="122" t="s">
        <v>303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4" zoomScale="80" zoomScaleNormal="80" workbookViewId="0">
      <selection activeCell="A4" sqref="A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299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300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301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264</v>
      </c>
      <c r="C5" s="38" t="s">
        <v>249</v>
      </c>
      <c r="D5" s="38" t="s">
        <v>248</v>
      </c>
      <c r="E5" s="38" t="s">
        <v>247</v>
      </c>
      <c r="F5" s="38" t="s">
        <v>246</v>
      </c>
      <c r="G5" s="84" t="s">
        <v>244</v>
      </c>
      <c r="H5" s="38" t="s">
        <v>245</v>
      </c>
      <c r="I5" s="84">
        <v>124923</v>
      </c>
      <c r="J5" s="38" t="s">
        <v>265</v>
      </c>
      <c r="K5" s="84">
        <v>124923</v>
      </c>
      <c r="L5" s="84" t="s">
        <v>266</v>
      </c>
      <c r="M5" s="38" t="s">
        <v>267</v>
      </c>
      <c r="N5" s="84">
        <v>213688</v>
      </c>
      <c r="O5" s="84" t="s">
        <v>268</v>
      </c>
      <c r="P5" s="84">
        <v>282307</v>
      </c>
      <c r="Q5" s="38" t="s">
        <v>269</v>
      </c>
      <c r="R5" s="38" t="s">
        <v>270</v>
      </c>
      <c r="S5" s="84" t="s">
        <v>271</v>
      </c>
      <c r="T5" s="84" t="s">
        <v>271</v>
      </c>
      <c r="U5" s="84" t="s">
        <v>272</v>
      </c>
      <c r="V5" s="84" t="s">
        <v>273</v>
      </c>
      <c r="W5" s="84">
        <v>541</v>
      </c>
      <c r="X5" s="38" t="s">
        <v>274</v>
      </c>
      <c r="Y5" s="84">
        <v>351709703</v>
      </c>
      <c r="Z5" s="38" t="s">
        <v>275</v>
      </c>
      <c r="AA5" s="108" t="s">
        <v>277</v>
      </c>
      <c r="AB5" s="84">
        <v>42000</v>
      </c>
      <c r="AC5" s="108" t="s">
        <v>278</v>
      </c>
      <c r="AD5" s="84">
        <v>24</v>
      </c>
      <c r="AE5" s="84" t="s">
        <v>279</v>
      </c>
      <c r="AF5" s="84" t="s">
        <v>280</v>
      </c>
      <c r="AG5" s="108" t="s">
        <v>281</v>
      </c>
      <c r="AH5" s="84" t="s">
        <v>282</v>
      </c>
      <c r="AI5" s="108" t="s">
        <v>283</v>
      </c>
      <c r="AJ5" s="84">
        <v>2250</v>
      </c>
      <c r="AK5" s="84">
        <v>2250</v>
      </c>
      <c r="AL5" s="108" t="s">
        <v>284</v>
      </c>
      <c r="AM5" s="84">
        <v>30223.23</v>
      </c>
      <c r="AN5" s="112">
        <v>12296.77</v>
      </c>
      <c r="AO5" s="112">
        <v>42520</v>
      </c>
      <c r="AP5" s="112">
        <v>11776.77</v>
      </c>
      <c r="AQ5" s="112">
        <v>758.23</v>
      </c>
      <c r="AR5" s="112">
        <v>12535</v>
      </c>
      <c r="AS5" s="112">
        <v>11776.77</v>
      </c>
      <c r="AT5" s="112">
        <v>758.23</v>
      </c>
      <c r="AU5" s="112">
        <v>12535</v>
      </c>
      <c r="AV5" s="84">
        <v>29</v>
      </c>
      <c r="AW5" s="84">
        <v>302</v>
      </c>
      <c r="AX5" s="84" t="s">
        <v>285</v>
      </c>
      <c r="AY5" s="108"/>
      <c r="AZ5" s="84"/>
      <c r="BA5" s="84"/>
      <c r="BB5" s="84" t="s">
        <v>286</v>
      </c>
      <c r="BC5" s="84"/>
      <c r="BD5" s="108" t="s">
        <v>292</v>
      </c>
      <c r="BE5" s="84">
        <v>42000</v>
      </c>
      <c r="BF5" s="38" t="s">
        <v>271</v>
      </c>
      <c r="BG5" s="84" t="s">
        <v>291</v>
      </c>
      <c r="BH5" s="114" t="s">
        <v>293</v>
      </c>
      <c r="BI5" s="38" t="s">
        <v>110</v>
      </c>
      <c r="BJ5" s="85">
        <v>45999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84">
        <v>15485</v>
      </c>
      <c r="BQ5" s="117" t="s">
        <v>204</v>
      </c>
      <c r="BR5" s="131" t="s">
        <v>303</v>
      </c>
    </row>
    <row r="6" spans="1:70" s="113" customFormat="1" ht="15" customHeight="1" x14ac:dyDescent="0.35">
      <c r="A6" s="84">
        <v>2</v>
      </c>
      <c r="B6" s="38" t="s">
        <v>264</v>
      </c>
      <c r="C6" s="38" t="s">
        <v>249</v>
      </c>
      <c r="D6" s="38" t="s">
        <v>248</v>
      </c>
      <c r="E6" s="38" t="s">
        <v>247</v>
      </c>
      <c r="F6" s="38" t="s">
        <v>246</v>
      </c>
      <c r="G6" s="84" t="s">
        <v>244</v>
      </c>
      <c r="H6" s="38" t="s">
        <v>245</v>
      </c>
      <c r="I6" s="84">
        <v>124923</v>
      </c>
      <c r="J6" s="38" t="s">
        <v>265</v>
      </c>
      <c r="K6" s="84">
        <v>124923</v>
      </c>
      <c r="L6" s="84" t="s">
        <v>266</v>
      </c>
      <c r="M6" s="38" t="s">
        <v>267</v>
      </c>
      <c r="N6" s="84">
        <v>213688</v>
      </c>
      <c r="O6" s="84" t="s">
        <v>268</v>
      </c>
      <c r="P6" s="84">
        <v>282307</v>
      </c>
      <c r="Q6" s="38" t="s">
        <v>269</v>
      </c>
      <c r="R6" s="38" t="s">
        <v>276</v>
      </c>
      <c r="S6" s="84" t="s">
        <v>271</v>
      </c>
      <c r="T6" s="84" t="s">
        <v>271</v>
      </c>
      <c r="U6" s="84" t="s">
        <v>272</v>
      </c>
      <c r="V6" s="84" t="s">
        <v>273</v>
      </c>
      <c r="W6" s="84">
        <v>0</v>
      </c>
      <c r="X6" s="38" t="s">
        <v>274</v>
      </c>
      <c r="Y6" s="84">
        <v>355220000</v>
      </c>
      <c r="Z6" s="38" t="s">
        <v>275</v>
      </c>
      <c r="AA6" s="108" t="s">
        <v>287</v>
      </c>
      <c r="AB6" s="84">
        <v>30000</v>
      </c>
      <c r="AC6" s="108" t="s">
        <v>278</v>
      </c>
      <c r="AD6" s="84">
        <v>18</v>
      </c>
      <c r="AE6" s="84" t="s">
        <v>288</v>
      </c>
      <c r="AF6" s="84" t="s">
        <v>280</v>
      </c>
      <c r="AG6" s="108" t="s">
        <v>281</v>
      </c>
      <c r="AH6" s="84" t="s">
        <v>282</v>
      </c>
      <c r="AI6" s="108" t="s">
        <v>289</v>
      </c>
      <c r="AJ6" s="84">
        <v>2020</v>
      </c>
      <c r="AK6" s="84">
        <v>2020</v>
      </c>
      <c r="AL6" s="108" t="s">
        <v>290</v>
      </c>
      <c r="AM6" s="84">
        <v>28016.89</v>
      </c>
      <c r="AN6" s="112">
        <v>6183.11</v>
      </c>
      <c r="AO6" s="112">
        <v>34200</v>
      </c>
      <c r="AP6" s="112">
        <v>1983.11</v>
      </c>
      <c r="AQ6" s="112">
        <v>39.89</v>
      </c>
      <c r="AR6" s="112">
        <v>2023</v>
      </c>
      <c r="AS6" s="112">
        <v>1983.11</v>
      </c>
      <c r="AT6" s="112">
        <v>39.89</v>
      </c>
      <c r="AU6" s="112">
        <v>2023</v>
      </c>
      <c r="AV6" s="84">
        <v>21</v>
      </c>
      <c r="AW6" s="84">
        <v>152</v>
      </c>
      <c r="AX6" s="84" t="s">
        <v>285</v>
      </c>
      <c r="AY6" s="108"/>
      <c r="AZ6" s="84"/>
      <c r="BA6" s="84"/>
      <c r="BB6" s="84" t="s">
        <v>286</v>
      </c>
      <c r="BC6" s="84"/>
      <c r="BD6" s="108" t="s">
        <v>292</v>
      </c>
      <c r="BE6" s="84">
        <v>30000</v>
      </c>
      <c r="BF6" s="38" t="s">
        <v>271</v>
      </c>
      <c r="BG6" s="84" t="s">
        <v>291</v>
      </c>
      <c r="BH6" s="114" t="s">
        <v>293</v>
      </c>
      <c r="BI6" s="38" t="s">
        <v>110</v>
      </c>
      <c r="BJ6" s="85">
        <v>45999</v>
      </c>
      <c r="BK6" s="84"/>
      <c r="BL6" s="38" t="s">
        <v>114</v>
      </c>
      <c r="BM6" s="115" t="s">
        <v>119</v>
      </c>
      <c r="BN6" s="116" t="s">
        <v>199</v>
      </c>
      <c r="BO6" s="84" t="s">
        <v>242</v>
      </c>
      <c r="BP6" s="84"/>
      <c r="BQ6" s="117"/>
      <c r="BR6" s="118" t="s">
        <v>302</v>
      </c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Naresh Bandra</cp:lastModifiedBy>
  <cp:lastPrinted>2025-05-06T06:37:39Z</cp:lastPrinted>
  <dcterms:created xsi:type="dcterms:W3CDTF">2023-04-07T11:05:50Z</dcterms:created>
  <dcterms:modified xsi:type="dcterms:W3CDTF">2025-12-13T09:17:31Z</dcterms:modified>
</cp:coreProperties>
</file>