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SS Report Hulasganj\CSS Report Hulasganj\Gautam Kumar Report\Gautam Kumar Report\"/>
    </mc:Choice>
  </mc:AlternateContent>
  <xr:revisionPtr revIDLastSave="0" documentId="8_{B894EA09-4A88-4719-9E45-710FD187792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<sst xmlns="http://schemas.openxmlformats.org/spreadsheetml/2006/main" count="350" uniqueCount="303">
  <si>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</si>
  <si>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</si>
  <si>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</si>
  <si>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</si>
  <si>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</si>
  <si>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</si>
  <si>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</si>
  <si>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</si>
  <si>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</si>
  <si>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</si>
  <si>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</si>
  <si>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</si>
  <si>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</si>
  <si>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</si>
  <si>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</si>
  <si>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</si>
  <si>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</si>
  <si>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</si>
  <si>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</si>
  <si>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</si>
  <si>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</si>
  <si>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</si>
  <si>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</si>
  <si>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</si>
  <si>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</si>
  <si>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</si>
  <si>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</si>
  <si>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</si>
  <si>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</si>
  <si>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</si>
  <si>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</si>
  <si>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</si>
  <si>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</si>
  <si>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</si>
  <si>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</si>
  <si>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</si>
  <si>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</si>
  <si>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</si>
  <si>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</si>
  <si>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</si>
  <si>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</si>
  <si>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</si>
  <si>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</si>
  <si>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</si>
  <si>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</si>
  <si>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</si>
  <si>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</si>
  <si>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</si>
  <si>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</si>
  <si>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</si>
  <si>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</si>
  <si>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</si>
  <si>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</si>
  <si>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</si>
  <si>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</si>
  <si>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</si>
  <si>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</si>
  <si>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</si>
  <si>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</si>
  <si>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</si>
  <si>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</si>
  <si>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</si>
  <si>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</si>
  <si>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</si>
  <si>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</si>
  <si>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</si>
  <si>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</si>
  <si>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</si>
  <si>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</si>
  <si>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</si>
  <si>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</si>
  <si>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</si>
  <si>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</si>
  <si>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</si>
  <si>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</si>
  <si>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</si>
  <si>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</si>
  <si>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</si>
  <si>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</si>
  <si>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</si>
  <si>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</si>
  <si>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</si>
  <si>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</si>
  <si>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</si>
  <si>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</si>
  <si>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</si>
  <si>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</si>
  <si>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</si>
  <si>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</si>
  <si>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</si>
  <si>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</si>
  <si>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</si>
  <si>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</si>
  <si>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</si>
  <si>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</si>
  <si>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</si>
  <si>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</si>
  <si>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</si>
  <si>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</si>
  <si>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</si>
  <si>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</si>
  <si>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</si>
  <si>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</si>
  <si>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</si>
  <si>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</si>
  <si>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</si>
  <si>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</si>
  <si>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</si>
  <si>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</si>
  <si>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</si>
  <si>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</si>
  <si>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</si>
  <si>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</si>
  <si>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</si>
  <si>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</si>
  <si>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</si>
  <si>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</si>
  <si>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</si>
  <si>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</si>
  <si>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</si>
  <si>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</si>
  <si>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</si>
  <si>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</si>
  <si>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</si>
  <si>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</si>
  <si>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</si>
  <si>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</si>
  <si>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</si>
  <si>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</si>
  <si>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</si>
  <si>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</si>
  <si>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</si>
  <si>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</si>
  <si>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</si>
  <si>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</si>
  <si>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</si>
  <si>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</si>
  <si>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</si>
  <si>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</si>
  <si>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</si>
  <si>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</si>
  <si>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</si>
  <si>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</si>
  <si>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</si>
  <si>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</si>
  <si>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</si>
  <si>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</si>
  <si>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</si>
  <si>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</si>
  <si>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</si>
  <si>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</si>
  <si>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</si>
  <si>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</si>
  <si>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</si>
  <si>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</si>
  <si>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</si>
  <si>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</si>
  <si>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</si>
  <si>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</si>
  <si>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</si>
  <si>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</si>
  <si>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</si>
  <si>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</si>
  <si>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</si>
  <si>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</si>
  <si>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</si>
  <si>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</si>
  <si>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</si>
  <si>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</si>
  <si>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</si>
  <si>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</si>
  <si>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</si>
  <si>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</si>
  <si>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</si>
  <si>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</si>
  <si>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</si>
  <si>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</si>
  <si>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</si>
  <si>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</si>
  <si>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</si>
  <si>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</si>
  <si>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</si>
  <si>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</si>
  <si>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</si>
  <si>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</si>
  <si>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</si>
  <si>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</si>
  <si>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</si>
  <si>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</si>
  <si>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</si>
  <si>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</si>
  <si>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</si>
  <si>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</si>
  <si>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</si>
  <si>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</si>
  <si>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</si>
  <si>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</si>
  <si>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</si>
  <si>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</si>
  <si>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</si>
  <si>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</si>
  <si>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</si>
  <si>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</si>
  <si>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</si>
  <si>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</si>
  <si>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</si>
  <si>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</si>
  <si>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</si>
  <si>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</si>
  <si>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</si>
  <si>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</si>
  <si>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</si>
  <si>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</si>
  <si>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</si>
  <si>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</si>
  <si>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</si>
  <si>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</si>
  <si>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</si>
  <si>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</si>
  <si>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</si>
  <si>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</si>
  <si>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</si>
  <si>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</si>
  <si>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</si>
  <si>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</si>
  <si>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</si>
  <si>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</si>
  <si>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</si>
  <si>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</si>
  <si>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</si>
  <si>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</si>
  <si>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</si>
  <si>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</si>
  <si>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</si>
  <si>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</si>
  <si>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</si>
  <si>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</si>
  <si>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</si>
  <si>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</si>
  <si>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</si>
  <si>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</si>
  <si>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</si>
  <si>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</si>
  <si>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</si>
  <si>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</si>
  <si>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:12-Nov-2025</t>
  </si>
  <si>
    <t>Reporting Time :  Thursday, November 13, 2025 5:32 PM</t>
  </si>
  <si>
    <t>North</t>
  </si>
  <si>
    <t>Bihar-2</t>
  </si>
  <si>
    <t>Gaya</t>
  </si>
  <si>
    <t>Rajauli</t>
  </si>
  <si>
    <t>BH2748</t>
  </si>
  <si>
    <t>Ekangarsarai</t>
  </si>
  <si>
    <t>Satyaganj</t>
  </si>
  <si>
    <t>SF0046860</t>
  </si>
  <si>
    <t>Mukesh Kumar</t>
  </si>
  <si>
    <t>Satyaganj C1</t>
  </si>
  <si>
    <t>Satyaganj C1 G1</t>
  </si>
  <si>
    <t>Chetana</t>
  </si>
  <si>
    <t>SSF2350507</t>
  </si>
  <si>
    <t>BC</t>
  </si>
  <si>
    <t>HINDU</t>
  </si>
  <si>
    <t>Agriculture &amp; Farming</t>
  </si>
  <si>
    <t>SHABANAM PRAVIN</t>
  </si>
  <si>
    <t>19-Jul-2023</t>
  </si>
  <si>
    <t>03</t>
  </si>
  <si>
    <t>2</t>
  </si>
  <si>
    <t>3.67 Yrs</t>
  </si>
  <si>
    <t>13 Mar 2022</t>
  </si>
  <si>
    <t>&gt; 2 to 4 Years</t>
  </si>
  <si>
    <t>01-Sep-2023</t>
  </si>
  <si>
    <t>05-Apr-2025</t>
  </si>
  <si>
    <t>Open</t>
  </si>
  <si>
    <t>30-Jun-2025</t>
  </si>
  <si>
    <t>9263370834</t>
  </si>
  <si>
    <t>Diwakar Nandan Upadhaya/SF0077482</t>
  </si>
  <si>
    <t>Gautam Kumar Preclosed Collected From Borrower on date 05-04-2025 but not posted in fimo.</t>
  </si>
  <si>
    <t>Gautam Kumar</t>
  </si>
  <si>
    <t>SF0048659</t>
  </si>
  <si>
    <t>Branch Manager</t>
  </si>
  <si>
    <t>CSS</t>
  </si>
  <si>
    <t>Terminated</t>
  </si>
  <si>
    <t>Completed-Report Submitted</t>
  </si>
  <si>
    <t>BH3942</t>
  </si>
  <si>
    <t>Hulasganj</t>
  </si>
  <si>
    <t>Fatehpur</t>
  </si>
  <si>
    <t>Bihar</t>
  </si>
  <si>
    <t>Dual Staff</t>
  </si>
  <si>
    <t>Available &amp; Updated</t>
  </si>
  <si>
    <t>G-2</t>
  </si>
  <si>
    <t>Jackey Kumar</t>
  </si>
  <si>
    <t>SF0054242</t>
  </si>
  <si>
    <t>G-1</t>
  </si>
  <si>
    <t>Vinod Kumar</t>
  </si>
  <si>
    <t>SF0064796</t>
  </si>
  <si>
    <t>Credit Assistant</t>
  </si>
  <si>
    <t>Randhir Kumar Rawat/SF0034032</t>
  </si>
  <si>
    <t>Raj Kumar Yadav/SF0072796</t>
  </si>
  <si>
    <t>Ravi Kumar Ranjan/SF0072744</t>
  </si>
  <si>
    <t>Saket Nath Thakur/SF0062081</t>
  </si>
  <si>
    <t>No Action Taken</t>
  </si>
  <si>
    <t>FN25-26-02948</t>
  </si>
  <si>
    <t>As per complaint raised by the borrower it is observed that BM Gautam Kumar/SF0048659 collected Rs.11420 from the 01 borrowers but same was not accounted in the FIMO. Date of collection: 05-Apr-2025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</si>
</sst>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BH2748</v>
      </c>
      <c r="D5" s="63" t="str">
        <f>IF('Physical Cash at Safe'!D28="Yes", 'Physical Cash at Safe'!A4, 'Borrower Wise Details'!C5)</f>
        <v>Ekangarsarai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45961</v>
      </c>
      <c r="H5" s="107" t="s">
        <v>280</v>
      </c>
      <c r="I5" s="61">
        <v>45980</v>
      </c>
      <c r="J5" s="74" t="str">
        <f>IF('Physical Cash at Safe'!D28="Yes",'Physical Cash at Safe'!E28,IF('Borrower Wise Details'!D5&lt;&gt;"",'Borrower Wise Details'!D5,""))</f>
        <v>FN25-26-02948</v>
      </c>
      <c r="K5" s="81">
        <v>1</v>
      </c>
      <c r="L5" s="82">
        <v>0</v>
      </c>
      <c r="M5" s="82">
        <v>0</v>
      </c>
      <c r="N5" s="82" t="s">
        <v>296</v>
      </c>
      <c r="O5" s="82" t="s">
        <v>297</v>
      </c>
      <c r="P5" s="82" t="s">
        <v>298</v>
      </c>
      <c r="Q5" s="82" t="s">
        <v>299</v>
      </c>
      <c r="R5" s="75" t="str">
        <f>IF('Physical Cash at Safe'!$D$28="Yes", 'Physical Cash at Safe'!$A$28, IF('Borrower Wise Details'!F5&lt;&gt;"", 'Borrower Wise Details'!F5, ""))</f>
        <v>Gautam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SF0048659</v>
      </c>
      <c r="U5" s="77" t="s">
        <v>281</v>
      </c>
      <c r="V5" s="61">
        <v>45767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282</v>
      </c>
      <c r="Z5" s="61">
        <v>45980</v>
      </c>
      <c r="AA5" s="61">
        <v>45980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11420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E5" s="126">
        <f>IF(AND(AC5="", AD5=""), "", IF(AD5="", AC5, AC5 - IF(ISNUMBER(AD5), AD5, 0)))</f>
        <v>8640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45980</v>
      </c>
      <c r="AH5" s="70" t="s">
        <v>302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BH2748</v>
      </c>
      <c r="C5" s="50" t="str">
        <f>IF('Fraud Investigation Report'!D5="", "", 'Fraud Investigation Report'!D5)</f>
        <v>Ekangarsarai</v>
      </c>
      <c r="D5" s="68" t="str">
        <f>IF(OR('Fraud Investigation Report'!R5="", 'Fraud Investigation Report'!R5=0), "", 'Fraud Investigation Report'!R5)</f>
        <v>Gautam Kumar</v>
      </c>
      <c r="E5" s="68" t="str">
        <f>IF(OR('Fraud Investigation Report'!T5="", 'Fraud Investigation Report'!T5=0), "", 'Fraud Investigation Report'!T5)</f>
        <v>SF0048659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FN25-26-02948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11420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11420</v>
      </c>
      <c r="O5" s="69">
        <f>IF('Fraud Investigation Report'!AD5="", "", 'Fraud Investigation Report'!AD5)</f>
        <v>2780</v>
      </c>
      <c r="P5" s="126">
        <f>IF(AND(N5="", O5=""), "", IF(O5="", N5, N5 - IF(ISNUMBER(O5), O5, 0)))</f>
        <v>8640</v>
      </c>
      <c r="Q5" s="49"/>
      <c r="R5" s="84" t="s">
        <v>300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3" sqref="C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283</v>
      </c>
      <c r="B4" s="41" t="s">
        <v>284</v>
      </c>
      <c r="C4" s="41" t="s">
        <v>285</v>
      </c>
      <c r="D4" s="41" t="s">
        <v>285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286</v>
      </c>
      <c r="B6" s="18">
        <v>45974</v>
      </c>
      <c r="C6" s="18">
        <v>45973</v>
      </c>
      <c r="D6" s="18">
        <v>45974</v>
      </c>
      <c r="E6" s="19">
        <v>0.35416666666666669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17</v>
      </c>
      <c r="C11" s="23">
        <f>B11*A11</f>
        <v>8500</v>
      </c>
      <c r="D11" s="25">
        <v>14</v>
      </c>
      <c r="E11" s="23">
        <f t="shared" ref="E11:E17" si="0">D11*A11</f>
        <v>7000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11</v>
      </c>
      <c r="E12" s="23">
        <f t="shared" si="0"/>
        <v>2200</v>
      </c>
    </row>
    <row r="13" spans="1:5" ht="14.4" x14ac:dyDescent="0.3">
      <c r="A13" s="24">
        <v>100</v>
      </c>
      <c r="B13" s="25">
        <v>15</v>
      </c>
      <c r="C13" s="23">
        <f t="shared" ref="C13:C17" si="1">B13*A13</f>
        <v>1500</v>
      </c>
      <c r="D13" s="25">
        <v>13</v>
      </c>
      <c r="E13" s="23">
        <f t="shared" si="0"/>
        <v>1300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588</v>
      </c>
      <c r="C18" s="23">
        <f>B18</f>
        <v>588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10588</v>
      </c>
      <c r="D19" s="30" t="s">
        <v>76</v>
      </c>
      <c r="E19" s="31">
        <f>SUM(E10:E18)</f>
        <v>10588</v>
      </c>
    </row>
    <row r="20" spans="1:5" ht="30" customHeight="1" x14ac:dyDescent="0.3">
      <c r="A20" s="143" t="s">
        <v>97</v>
      </c>
      <c r="B20" s="144"/>
      <c r="C20" s="32">
        <v>10588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 t="s">
        <v>287</v>
      </c>
      <c r="C32" s="37" t="s">
        <v>82</v>
      </c>
      <c r="D32" s="153" t="s">
        <v>288</v>
      </c>
      <c r="E32" s="154"/>
    </row>
    <row r="33" spans="1:5" ht="18" customHeight="1" x14ac:dyDescent="0.3">
      <c r="A33" s="37" t="s">
        <v>83</v>
      </c>
      <c r="B33" s="106" t="s">
        <v>289</v>
      </c>
      <c r="C33" s="39" t="s">
        <v>84</v>
      </c>
      <c r="D33" s="147" t="s">
        <v>292</v>
      </c>
      <c r="E33" s="148"/>
    </row>
    <row r="34" spans="1:5" ht="27.6" x14ac:dyDescent="0.3">
      <c r="A34" s="39" t="s">
        <v>218</v>
      </c>
      <c r="B34" s="38" t="s">
        <v>290</v>
      </c>
      <c r="C34" s="39" t="s">
        <v>219</v>
      </c>
      <c r="D34" s="149" t="s">
        <v>293</v>
      </c>
      <c r="E34" s="150"/>
    </row>
    <row r="35" spans="1:5" ht="27.6" x14ac:dyDescent="0.3">
      <c r="A35" s="39" t="s">
        <v>220</v>
      </c>
      <c r="B35" s="38" t="s">
        <v>291</v>
      </c>
      <c r="C35" s="39" t="s">
        <v>222</v>
      </c>
      <c r="D35" s="149" t="s">
        <v>294</v>
      </c>
      <c r="E35" s="150"/>
    </row>
    <row r="36" spans="1:5" ht="25.5" customHeight="1" x14ac:dyDescent="0.3">
      <c r="A36" s="39" t="s">
        <v>221</v>
      </c>
      <c r="B36" s="38" t="s">
        <v>279</v>
      </c>
      <c r="C36" s="39" t="s">
        <v>223</v>
      </c>
      <c r="D36" s="151" t="s">
        <v>295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BH2748</v>
      </c>
      <c r="C5" s="119" t="str">
        <f>IF('Loan Outstanding Report'!$H$5="", "", 'Loan Outstanding Report'!$H$5)</f>
        <v>Ekangarsarai</v>
      </c>
      <c r="D5" s="41" t="s">
        <v>301</v>
      </c>
      <c r="E5" s="65">
        <v>45979</v>
      </c>
      <c r="F5" s="38" t="s">
        <v>277</v>
      </c>
      <c r="G5" s="49" t="s">
        <v>278</v>
      </c>
      <c r="H5" s="49" t="s">
        <v>279</v>
      </c>
      <c r="I5" s="120" t="s">
        <v>256</v>
      </c>
      <c r="J5" s="120" t="s">
        <v>259</v>
      </c>
      <c r="K5" s="120" t="s">
        <v>263</v>
      </c>
      <c r="L5" s="11">
        <v>352174153</v>
      </c>
      <c r="M5" s="65" t="s">
        <v>264</v>
      </c>
      <c r="N5" s="124">
        <v>52000</v>
      </c>
      <c r="O5" s="124">
        <v>2780</v>
      </c>
      <c r="P5" s="121" t="s">
        <v>140</v>
      </c>
      <c r="Q5" s="80">
        <v>45752</v>
      </c>
      <c r="R5" s="124">
        <v>11420</v>
      </c>
      <c r="S5" s="124">
        <v>2780</v>
      </c>
      <c r="T5" s="124">
        <v>0</v>
      </c>
      <c r="U5" s="125">
        <f t="shared" ref="U5" si="0">IF(AND(ISBLANK(R5),ISBLANK(S5),ISBLANK(T5)),"",R5-(S5+T5))</f>
        <v>8640</v>
      </c>
      <c r="V5" s="117" t="s">
        <v>201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C5" activePane="bottomRight" state="frozen"/>
      <selection pane="topRight" activeCell="Q1" sqref="Q1"/>
      <selection pane="bottomLeft" activeCell="A5" sqref="A5"/>
      <selection pane="bottomRight" activeCell="AC5" sqref="AC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235774</v>
      </c>
      <c r="J5" s="38" t="s">
        <v>253</v>
      </c>
      <c r="K5" s="84">
        <v>235774</v>
      </c>
      <c r="L5" s="84" t="s">
        <v>254</v>
      </c>
      <c r="M5" s="38" t="s">
        <v>255</v>
      </c>
      <c r="N5" s="84">
        <v>558792</v>
      </c>
      <c r="O5" s="84" t="s">
        <v>256</v>
      </c>
      <c r="P5" s="84">
        <v>923631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352174153</v>
      </c>
      <c r="Z5" s="38" t="s">
        <v>263</v>
      </c>
      <c r="AA5" s="108" t="s">
        <v>264</v>
      </c>
      <c r="AB5" s="84">
        <v>52000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2780</v>
      </c>
      <c r="AK5" s="84">
        <v>2780</v>
      </c>
      <c r="AL5" s="108" t="s">
        <v>271</v>
      </c>
      <c r="AM5" s="84">
        <v>33371.31</v>
      </c>
      <c r="AN5" s="112">
        <v>13888.69</v>
      </c>
      <c r="AO5" s="112">
        <v>47260</v>
      </c>
      <c r="AP5" s="112">
        <v>18628.689999999999</v>
      </c>
      <c r="AQ5" s="112">
        <v>1637.31</v>
      </c>
      <c r="AR5" s="112">
        <v>20266</v>
      </c>
      <c r="AS5" s="112">
        <v>18628.689999999999</v>
      </c>
      <c r="AT5" s="112">
        <v>1637.31</v>
      </c>
      <c r="AU5" s="112">
        <v>20266</v>
      </c>
      <c r="AV5" s="84">
        <v>27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52000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45979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11420</v>
      </c>
      <c r="BQ5" s="117" t="s">
        <v>201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2025-11-20T04:18:03Z</dcterms:modified>
</cp:coreProperties>
</file>