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291F18B9-30B1-4E9B-B5BE-2E5642351B9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<sst xmlns="http://schemas.openxmlformats.org/spreadsheetml/2006/main" count="357" uniqueCount="302">
  <si>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</si>
  <si>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</si>
  <si>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</si>
  <si>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</si>
  <si>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</si>
  <si>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</si>
  <si>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</si>
  <si>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</si>
  <si>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</si>
  <si>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</si>
  <si>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</si>
  <si>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</si>
  <si>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</si>
  <si>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</si>
  <si>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</si>
  <si>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</si>
  <si>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</si>
  <si>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</si>
  <si>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</si>
  <si>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</si>
  <si>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</si>
  <si>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</si>
  <si>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</si>
  <si>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</si>
  <si>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</si>
  <si>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</si>
  <si>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</si>
  <si>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</si>
  <si>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</si>
  <si>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</si>
  <si>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</si>
  <si>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</si>
  <si>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</si>
  <si>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</si>
  <si>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</si>
  <si>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</si>
  <si>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</si>
  <si>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</si>
  <si>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</si>
  <si>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</si>
  <si>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</si>
  <si>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</si>
  <si>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</si>
  <si>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</si>
  <si>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</si>
  <si>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</si>
  <si>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</si>
  <si>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</si>
  <si>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</si>
  <si>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</si>
  <si>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</si>
  <si>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</si>
  <si>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</si>
  <si>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</si>
  <si>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</si>
  <si>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</si>
  <si>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</si>
  <si>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</si>
  <si>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</si>
  <si>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</si>
  <si>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</si>
  <si>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</si>
  <si>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</si>
  <si>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</si>
  <si>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</si>
  <si>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</si>
  <si>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</si>
  <si>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</si>
  <si>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</si>
  <si>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</si>
  <si>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</si>
  <si>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</si>
  <si>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</si>
  <si>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</si>
  <si>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</si>
  <si>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</si>
  <si>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</si>
  <si>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</si>
  <si>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</si>
  <si>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</si>
  <si>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</si>
  <si>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</si>
  <si>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</si>
  <si>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</si>
  <si>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</si>
  <si>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</si>
  <si>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</si>
  <si>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</si>
  <si>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</si>
  <si>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</si>
  <si>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</si>
  <si>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</si>
  <si>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</si>
  <si>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</si>
  <si>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</si>
  <si>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</si>
  <si>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</si>
  <si>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</si>
  <si>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</si>
  <si>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</si>
  <si>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</si>
  <si>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</si>
  <si>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</si>
  <si>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</si>
  <si>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</si>
  <si>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</si>
  <si>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</si>
  <si>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</si>
  <si>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</si>
  <si>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</si>
  <si>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</si>
  <si>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</si>
  <si>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</si>
  <si>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</si>
  <si>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</si>
  <si>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</si>
  <si>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</si>
  <si>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</si>
  <si>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</si>
  <si>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</si>
  <si>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</si>
  <si>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</si>
  <si>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</si>
  <si>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</si>
  <si>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</si>
  <si>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</si>
  <si>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</si>
  <si>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</si>
  <si>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</si>
  <si>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</si>
  <si>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</si>
  <si>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</si>
  <si>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</si>
  <si>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</si>
  <si>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</si>
  <si>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</si>
  <si>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</si>
  <si>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</si>
  <si>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</si>
  <si>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</si>
  <si>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</si>
  <si>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</si>
  <si>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</si>
  <si>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</si>
  <si>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</si>
  <si>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</si>
  <si>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</si>
  <si>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</si>
  <si>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</si>
  <si>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</si>
  <si>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</si>
  <si>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</si>
  <si>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</si>
  <si>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</si>
  <si>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</si>
  <si>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</si>
  <si>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</si>
  <si>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</si>
  <si>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</si>
  <si>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</si>
  <si>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</si>
  <si>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</si>
  <si>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</si>
  <si>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</si>
  <si>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</si>
  <si>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</si>
  <si>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</si>
  <si>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</si>
  <si>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</si>
  <si>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</si>
  <si>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</si>
  <si>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</si>
  <si>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</si>
  <si>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</si>
  <si>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</si>
  <si>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</si>
  <si>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</si>
  <si>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</si>
  <si>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</si>
  <si>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</si>
  <si>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</si>
  <si>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</si>
  <si>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</si>
  <si>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</si>
  <si>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</si>
  <si>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</si>
  <si>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</si>
  <si>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</si>
  <si>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</si>
  <si>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</si>
  <si>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</si>
  <si>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</si>
  <si>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</si>
  <si>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</si>
  <si>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</si>
  <si>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</si>
  <si>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</si>
  <si>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</si>
  <si>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</si>
  <si>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</si>
  <si>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</si>
  <si>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</si>
  <si>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</si>
  <si>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</si>
  <si>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</si>
  <si>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</si>
  <si>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</si>
  <si>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</si>
  <si>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</si>
  <si>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</si>
  <si>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</si>
  <si>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</si>
  <si>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</si>
  <si>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</si>
  <si>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</si>
  <si>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</si>
  <si>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</si>
  <si>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</si>
  <si>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</si>
  <si>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</si>
  <si>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</si>
  <si>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</si>
  <si>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</si>
  <si>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</si>
  <si>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</si>
  <si>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</si>
  <si>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</si>
  <si>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</si>
  <si>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</si>
  <si>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</si>
  <si>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</si>
  <si>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</si>
  <si>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</si>
  <si>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</si>
  <si>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</si>
  <si>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</si>
  <si>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</si>
  <si>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</si>
  <si>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</si>
  <si>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</si>
  <si>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</si>
  <si>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</si>
  <si>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</si>
  <si>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</si>
  <si>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</si>
  <si>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</si>
  <si>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</si>
  <si>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</si>
  <si>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</si>
  <si>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</si>
  <si>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Motihari</t>
  </si>
  <si>
    <t>Kotwa</t>
  </si>
  <si>
    <t>Jagdishpur</t>
  </si>
  <si>
    <t>BH3956</t>
  </si>
  <si>
    <t>Nautan-2</t>
  </si>
  <si>
    <t xml:space="preserve">Telua </t>
  </si>
  <si>
    <t>SF0097596</t>
  </si>
  <si>
    <t>Dharmraj Kumar Yadav</t>
  </si>
  <si>
    <t>682422</t>
  </si>
  <si>
    <t>madhuri 682422 G2</t>
  </si>
  <si>
    <t>Chetana</t>
  </si>
  <si>
    <t>SID951375578926</t>
  </si>
  <si>
    <t>BC</t>
  </si>
  <si>
    <t>HINDU</t>
  </si>
  <si>
    <t>Agriculture &amp; Farming</t>
  </si>
  <si>
    <t>NEHA DEVI</t>
  </si>
  <si>
    <t>9973662713</t>
  </si>
  <si>
    <t>07-Mar-2023</t>
  </si>
  <si>
    <t>08</t>
  </si>
  <si>
    <t>2</t>
  </si>
  <si>
    <t>5.50 Yrs</t>
  </si>
  <si>
    <t>13 Jan 2020</t>
  </si>
  <si>
    <t>&gt; 4 to 6 Years</t>
  </si>
  <si>
    <t>08-Apr-2023</t>
  </si>
  <si>
    <t>08-Mar-2025</t>
  </si>
  <si>
    <t>Open</t>
  </si>
  <si>
    <t>Chandan Kumar Patel</t>
  </si>
  <si>
    <t>Sonu Kumar</t>
  </si>
  <si>
    <t>BM</t>
  </si>
  <si>
    <t>Dual Staff</t>
  </si>
  <si>
    <t>G1</t>
  </si>
  <si>
    <t>Kundan Kumar</t>
  </si>
  <si>
    <t>SF0099422</t>
  </si>
  <si>
    <t>Branch Manager</t>
  </si>
  <si>
    <t xml:space="preserve">Available &amp; Updated </t>
  </si>
  <si>
    <t>G2</t>
  </si>
  <si>
    <t>Dharamraj Kumar Yadav</t>
  </si>
  <si>
    <t>Credit Assistant</t>
  </si>
  <si>
    <t>CSS</t>
  </si>
  <si>
    <t>Pappu Kumar Ram/SF0098082</t>
  </si>
  <si>
    <t>Baban Kumar Ram/SF0064392</t>
  </si>
  <si>
    <t>Rakesh KumarSingh/SF007606</t>
  </si>
  <si>
    <t>Alok kumar Raju/SF0091403</t>
  </si>
  <si>
    <t>Terminated</t>
  </si>
  <si>
    <t>Completed-Report Submitted</t>
  </si>
  <si>
    <t>BM Sonu Kumar ,Emp id-SF0047226 Collected emi-of Rs.5800/-  Oct to Nov-24 but not posted in Fimo Borrower-Neha devi,Loan id-350890964, Staff name-</t>
  </si>
  <si>
    <t>BM Sonu Kumar ,Emp id-SF0047226 Collected  emi- 2800 on dated 08/10/2024but not posted in Fimo.</t>
  </si>
  <si>
    <t>BM Sonu Kumar ,Emp id-SF0047226 Collected  emi- 2800 on dated 08/11/2024but not posted in Fimo.</t>
  </si>
  <si>
    <t>FIR Not Filled</t>
  </si>
  <si>
    <t>1.Borrower complain to CSS that she paid EMI amount but showing od.
2.After Verification it identify that BM Sonu Kumar/SF0047226 colleceted 2 EMI amount of Rs 2800*2=5600/- but entry not posted in Fimo.Total fraud amount is 5600/-.</t>
  </si>
  <si>
    <t>FN25-26-02958</t>
  </si>
  <si>
    <t>SF0054566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</si>
</sst>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84720\Desktop\BH%20Nautan-2\BH%20Nautan-2%20Nov%202025.xlsb" TargetMode="External"/><Relationship Id="rId1" Type="http://schemas.openxmlformats.org/officeDocument/2006/relationships/externalLinkPath" Target="/Users/SF0084720/Desktop/BH%20Nautan-2/BH%20Nautan-2%20Nov%202025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Dropdowns"/>
      <sheetName val="Audit Report Hand Book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3 Branch Staff"/>
      <sheetName val="Annex 12 Loan Documentation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Quick Mortality"/>
      <sheetName val="Annex 22 Compliance"/>
      <sheetName val="Annex 23 Cash Position Report"/>
      <sheetName val="Loan Outstanding Report Detaile"/>
      <sheetName val="Collection Report Annex"/>
    </sheetNames>
    <sheetDataSet>
      <sheetData sheetId="0"/>
      <sheetData sheetId="1"/>
      <sheetData sheetId="2"/>
      <sheetData sheetId="3">
        <row r="4">
          <cell r="F4" t="str">
            <v>Bihar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BH3956</v>
      </c>
      <c r="D5" s="63" t="str">
        <f>IF('Physical Cash at Safe'!D28="Yes", 'Physical Cash at Safe'!A4, 'Borrower Wise Details'!C5)</f>
        <v>Nautan-2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45959</v>
      </c>
      <c r="H5" s="107" t="s">
        <v>288</v>
      </c>
      <c r="I5" s="61">
        <v>45979</v>
      </c>
      <c r="J5" s="74" t="str">
        <f>IF('Physical Cash at Safe'!D28="Yes",'Physical Cash at Safe'!E28,IF('Borrower Wise Details'!D5&lt;&gt;"",'Borrower Wise Details'!D5,""))</f>
        <v>FN25-26-02958</v>
      </c>
      <c r="K5" s="81">
        <v>1</v>
      </c>
      <c r="L5" s="82">
        <v>5600</v>
      </c>
      <c r="M5" s="82">
        <v>0</v>
      </c>
      <c r="N5" s="82" t="s">
        <v>289</v>
      </c>
      <c r="O5" s="82" t="s">
        <v>290</v>
      </c>
      <c r="P5" s="82" t="s">
        <v>291</v>
      </c>
      <c r="Q5" s="82" t="s">
        <v>292</v>
      </c>
      <c r="R5" s="75" t="str">
        <f>IF('Physical Cash at Safe'!$D$28="Yes", 'Physical Cash at Safe'!$A$28, IF('Borrower Wise Details'!F5&lt;&gt;"", 'Borrower Wise Details'!F5, ""))</f>
        <v>Sonu Kumar</v>
      </c>
      <c r="S5" s="74" t="str">
        <f>IF('Physical Cash at Safe'!$D$28="Yes", 'Physical Cash at Safe'!$C$28, IF('Borrower Wise Details'!H5&lt;&gt;"", 'Borrower Wise Details'!H5, ""))</f>
        <v>BM</v>
      </c>
      <c r="T5" s="74" t="str">
        <f>IF('Physical Cash at Safe'!$D$28="Yes", 'Physical Cash at Safe'!$B$28, IF('Borrower Wise Details'!G5&lt;&gt;"", 'Borrower Wise Details'!G5, ""))</f>
        <v>SF0054566</v>
      </c>
      <c r="U5" s="77" t="s">
        <v>293</v>
      </c>
      <c r="V5" s="61">
        <v>45780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294</v>
      </c>
      <c r="Z5" s="61">
        <v>45979</v>
      </c>
      <c r="AA5" s="61">
        <v>45979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5600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5600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45981</v>
      </c>
      <c r="AH5" s="70" t="s">
        <v>299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BH3956</v>
      </c>
      <c r="C5" s="50" t="str">
        <f>IF('Fraud Investigation Report'!D5="", "", 'Fraud Investigation Report'!D5)</f>
        <v>Nautan-2</v>
      </c>
      <c r="D5" s="68" t="str">
        <f>IF(OR('Fraud Investigation Report'!R5="", 'Fraud Investigation Report'!R5=0), "", 'Fraud Investigation Report'!R5)</f>
        <v>Sonu Kumar</v>
      </c>
      <c r="E5" s="68" t="str">
        <f>IF(OR('Fraud Investigation Report'!T5="", 'Fraud Investigation Report'!T5=0), "", 'Fraud Investigation Report'!T5)</f>
        <v>SF0054566</v>
      </c>
      <c r="F5" s="68" t="str">
        <f>IF(OR('Fraud Investigation Report'!S5="", 'Fraud Investigation Report'!S5=0), "", 'Fraud Investigation Report'!S5)</f>
        <v>BM</v>
      </c>
      <c r="G5" s="50" t="str">
        <f>IF('Fraud Investigation Report'!J5="", "", 'Fraud Investigation Report'!J5)</f>
        <v>FN25-26-02958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5600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5600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5600</v>
      </c>
      <c r="Q5" s="49"/>
      <c r="R5" s="84" t="s">
        <v>298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36" sqref="C3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tr">
        <f>IF(D6="","",'[1]Branch Audit Summary'!F4)</f>
        <v>Bihar</v>
      </c>
      <c r="B6" s="18">
        <v>45967</v>
      </c>
      <c r="C6" s="18">
        <v>45966</v>
      </c>
      <c r="D6" s="18">
        <v>45967</v>
      </c>
      <c r="E6" s="19">
        <v>0.3125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234</v>
      </c>
      <c r="C11" s="23">
        <f>B11*A11</f>
        <v>117000</v>
      </c>
      <c r="D11" s="25">
        <v>234</v>
      </c>
      <c r="E11" s="23">
        <f t="shared" ref="E11:E17" si="0">D11*A11</f>
        <v>117000</v>
      </c>
    </row>
    <row r="12" spans="1:5" ht="14.4" x14ac:dyDescent="0.3">
      <c r="A12" s="24">
        <v>200</v>
      </c>
      <c r="B12" s="25">
        <v>43</v>
      </c>
      <c r="C12" s="23">
        <f>B12*A12</f>
        <v>8600</v>
      </c>
      <c r="D12" s="25">
        <v>43</v>
      </c>
      <c r="E12" s="23">
        <f t="shared" si="0"/>
        <v>8600</v>
      </c>
    </row>
    <row r="13" spans="1:5" ht="14.4" x14ac:dyDescent="0.3">
      <c r="A13" s="24">
        <v>100</v>
      </c>
      <c r="B13" s="25">
        <v>111</v>
      </c>
      <c r="C13" s="23">
        <f t="shared" ref="C13:C17" si="1">B13*A13</f>
        <v>11100</v>
      </c>
      <c r="D13" s="25">
        <v>111</v>
      </c>
      <c r="E13" s="23">
        <f t="shared" si="0"/>
        <v>11100</v>
      </c>
    </row>
    <row r="14" spans="1:5" ht="14.4" x14ac:dyDescent="0.3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27</v>
      </c>
      <c r="C18" s="23">
        <f>B18</f>
        <v>27</v>
      </c>
      <c r="D18" s="27">
        <v>27</v>
      </c>
      <c r="E18" s="28">
        <f>D18</f>
        <v>27</v>
      </c>
    </row>
    <row r="19" spans="1:5" ht="14.4" x14ac:dyDescent="0.3">
      <c r="A19" s="29"/>
      <c r="B19" s="30" t="s">
        <v>76</v>
      </c>
      <c r="C19" s="31">
        <f>SUM(C10:C18)</f>
        <v>136827</v>
      </c>
      <c r="D19" s="30" t="s">
        <v>76</v>
      </c>
      <c r="E19" s="31">
        <f>SUM(E10:E18)</f>
        <v>136827</v>
      </c>
    </row>
    <row r="20" spans="1:5" ht="30" customHeight="1" x14ac:dyDescent="0.3">
      <c r="A20" s="159" t="s">
        <v>97</v>
      </c>
      <c r="B20" s="160"/>
      <c r="C20" s="32">
        <v>136827</v>
      </c>
      <c r="D20" s="33" t="s">
        <v>91</v>
      </c>
      <c r="E20" s="34">
        <v>0</v>
      </c>
    </row>
    <row r="21" spans="1:5" ht="30" customHeight="1" x14ac:dyDescent="0.3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190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39.9" customHeight="1" x14ac:dyDescent="0.3">
      <c r="A30" s="127"/>
      <c r="B30" s="127"/>
      <c r="C30" s="128"/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220</v>
      </c>
      <c r="B32" s="38" t="s">
        <v>279</v>
      </c>
      <c r="C32" s="37" t="s">
        <v>82</v>
      </c>
      <c r="D32" s="136" t="s">
        <v>284</v>
      </c>
      <c r="E32" s="137"/>
    </row>
    <row r="33" spans="1:5" ht="18" customHeight="1" x14ac:dyDescent="0.3">
      <c r="A33" s="37" t="s">
        <v>83</v>
      </c>
      <c r="B33" s="106" t="s">
        <v>280</v>
      </c>
      <c r="C33" s="39" t="s">
        <v>84</v>
      </c>
      <c r="D33" s="130" t="s">
        <v>285</v>
      </c>
      <c r="E33" s="131"/>
    </row>
    <row r="34" spans="1:5" ht="27.6" x14ac:dyDescent="0.3">
      <c r="A34" s="39" t="s">
        <v>221</v>
      </c>
      <c r="B34" s="38" t="s">
        <v>281</v>
      </c>
      <c r="C34" s="39" t="s">
        <v>222</v>
      </c>
      <c r="D34" s="132" t="s">
        <v>286</v>
      </c>
      <c r="E34" s="133"/>
    </row>
    <row r="35" spans="1:5" ht="27.6" x14ac:dyDescent="0.3">
      <c r="A35" s="39" t="s">
        <v>223</v>
      </c>
      <c r="B35" s="38" t="s">
        <v>282</v>
      </c>
      <c r="C35" s="39" t="s">
        <v>225</v>
      </c>
      <c r="D35" s="132" t="s">
        <v>256</v>
      </c>
      <c r="E35" s="133"/>
    </row>
    <row r="36" spans="1:5" ht="25.5" customHeight="1" x14ac:dyDescent="0.3">
      <c r="A36" s="39" t="s">
        <v>224</v>
      </c>
      <c r="B36" s="38" t="s">
        <v>283</v>
      </c>
      <c r="C36" s="39" t="s">
        <v>226</v>
      </c>
      <c r="D36" s="134" t="s">
        <v>287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6" sqref="A6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BH3956</v>
      </c>
      <c r="C5" s="119" t="str">
        <f>IF('Loan Outstanding Report'!$H$5="", "", 'Loan Outstanding Report'!$H$5)</f>
        <v>Nautan-2</v>
      </c>
      <c r="D5" s="41" t="s">
        <v>300</v>
      </c>
      <c r="E5" s="65">
        <v>45979</v>
      </c>
      <c r="F5" s="38" t="s">
        <v>277</v>
      </c>
      <c r="G5" s="49" t="s">
        <v>301</v>
      </c>
      <c r="H5" s="49" t="s">
        <v>278</v>
      </c>
      <c r="I5" s="120" t="s">
        <v>258</v>
      </c>
      <c r="J5" s="120" t="s">
        <v>261</v>
      </c>
      <c r="K5" s="120" t="s">
        <v>265</v>
      </c>
      <c r="L5" s="11">
        <v>350890964</v>
      </c>
      <c r="M5" s="65" t="s">
        <v>267</v>
      </c>
      <c r="N5" s="124">
        <v>52390</v>
      </c>
      <c r="O5" s="124">
        <v>2800</v>
      </c>
      <c r="P5" s="121" t="s">
        <v>139</v>
      </c>
      <c r="Q5" s="80">
        <v>45573</v>
      </c>
      <c r="R5" s="124">
        <v>2800</v>
      </c>
      <c r="S5" s="124">
        <v>0</v>
      </c>
      <c r="T5" s="124">
        <v>0</v>
      </c>
      <c r="U5" s="125">
        <f t="shared" ref="U5" si="0">IF(AND(ISBLANK(R5),ISBLANK(S5),ISBLANK(T5)),"",R5-(S5+T5))</f>
        <v>2800</v>
      </c>
      <c r="V5" s="117" t="s">
        <v>202</v>
      </c>
      <c r="W5" s="122" t="s">
        <v>296</v>
      </c>
    </row>
    <row r="6" spans="1:23" ht="24.9" customHeight="1" x14ac:dyDescent="0.3">
      <c r="A6" s="64">
        <v>2</v>
      </c>
      <c r="B6" s="60" t="str">
        <f>IF(J6&lt;&gt;"", $B$5, "")</f>
        <v>BH3956</v>
      </c>
      <c r="C6" s="119" t="str">
        <f>IF(J6&lt;&gt;"", $C$5, "")</f>
        <v>Nautan-2</v>
      </c>
      <c r="D6" s="41" t="str">
        <f>IF(J6&lt;&gt;"", $D$5, "")</f>
        <v>FN25-26-02958</v>
      </c>
      <c r="E6" s="65">
        <v>45979</v>
      </c>
      <c r="F6" s="38" t="str">
        <f>IF(J6&lt;&gt;"", $F$5, "")</f>
        <v>Sonu Kumar</v>
      </c>
      <c r="G6" s="49" t="s">
        <v>301</v>
      </c>
      <c r="H6" s="49" t="str">
        <f>IF(J6&lt;&gt;"", $H$5, "")</f>
        <v>BM</v>
      </c>
      <c r="I6" s="120" t="s">
        <v>258</v>
      </c>
      <c r="J6" s="120" t="s">
        <v>261</v>
      </c>
      <c r="K6" s="120" t="s">
        <v>265</v>
      </c>
      <c r="L6" s="11">
        <v>350890964</v>
      </c>
      <c r="M6" s="65" t="s">
        <v>267</v>
      </c>
      <c r="N6" s="124">
        <v>52390</v>
      </c>
      <c r="O6" s="124">
        <v>2800</v>
      </c>
      <c r="P6" s="121" t="s">
        <v>139</v>
      </c>
      <c r="Q6" s="80">
        <v>45969</v>
      </c>
      <c r="R6" s="124">
        <v>2800</v>
      </c>
      <c r="S6" s="124">
        <v>0</v>
      </c>
      <c r="T6" s="124">
        <v>0</v>
      </c>
      <c r="U6" s="125">
        <f t="shared" ref="U6:U69" si="1">IF(AND(ISBLANK(R6),ISBLANK(S6),ISBLANK(T6)),"",R6-(S6+T6))</f>
        <v>2800</v>
      </c>
      <c r="V6" s="117" t="s">
        <v>202</v>
      </c>
      <c r="W6" s="122" t="s">
        <v>297</v>
      </c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3" zoomScale="90" zoomScaleNormal="90" workbookViewId="0">
      <selection activeCell="A5" sqref="A5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180153</v>
      </c>
      <c r="J5" s="38" t="s">
        <v>255</v>
      </c>
      <c r="K5" s="84">
        <v>180153</v>
      </c>
      <c r="L5" s="84" t="s">
        <v>256</v>
      </c>
      <c r="M5" s="38" t="s">
        <v>257</v>
      </c>
      <c r="N5" s="84">
        <v>30843</v>
      </c>
      <c r="O5" s="84" t="s">
        <v>258</v>
      </c>
      <c r="P5" s="84">
        <v>584364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350890964</v>
      </c>
      <c r="Z5" s="38" t="s">
        <v>265</v>
      </c>
      <c r="AA5" s="108" t="s">
        <v>267</v>
      </c>
      <c r="AB5" s="84">
        <v>52390</v>
      </c>
      <c r="AC5" s="108" t="s">
        <v>268</v>
      </c>
      <c r="AD5" s="84">
        <v>24</v>
      </c>
      <c r="AE5" s="84" t="s">
        <v>269</v>
      </c>
      <c r="AF5" s="84" t="s">
        <v>270</v>
      </c>
      <c r="AG5" s="108" t="s">
        <v>271</v>
      </c>
      <c r="AH5" s="84" t="s">
        <v>272</v>
      </c>
      <c r="AI5" s="108" t="s">
        <v>273</v>
      </c>
      <c r="AJ5" s="84">
        <v>2816</v>
      </c>
      <c r="AK5" s="84">
        <v>2800</v>
      </c>
      <c r="AL5" s="108" t="s">
        <v>274</v>
      </c>
      <c r="AM5" s="84">
        <v>46958.03</v>
      </c>
      <c r="AN5" s="112">
        <v>14657.97</v>
      </c>
      <c r="AO5" s="112">
        <v>61616</v>
      </c>
      <c r="AP5" s="112">
        <v>5431.97</v>
      </c>
      <c r="AQ5" s="112">
        <v>168.03</v>
      </c>
      <c r="AR5" s="112">
        <v>5600</v>
      </c>
      <c r="AS5" s="112">
        <v>5431.97</v>
      </c>
      <c r="AT5" s="112">
        <v>168.03</v>
      </c>
      <c r="AU5" s="112">
        <v>5600</v>
      </c>
      <c r="AV5" s="84">
        <v>31</v>
      </c>
      <c r="AW5" s="84"/>
      <c r="AX5" s="84"/>
      <c r="AY5" s="108"/>
      <c r="AZ5" s="84"/>
      <c r="BA5" s="84"/>
      <c r="BB5" s="84" t="s">
        <v>275</v>
      </c>
      <c r="BC5" s="84" t="s">
        <v>145</v>
      </c>
      <c r="BD5" s="108"/>
      <c r="BE5" s="84">
        <v>0</v>
      </c>
      <c r="BF5" s="38" t="s">
        <v>261</v>
      </c>
      <c r="BG5" s="84" t="s">
        <v>266</v>
      </c>
      <c r="BH5" s="114" t="s">
        <v>276</v>
      </c>
      <c r="BI5" s="38" t="s">
        <v>110</v>
      </c>
      <c r="BJ5" s="85">
        <v>45979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5600</v>
      </c>
      <c r="BQ5" s="117" t="s">
        <v>202</v>
      </c>
      <c r="BR5" s="118" t="s">
        <v>295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2025-11-20T11:53:48Z</dcterms:modified>
</cp:coreProperties>
</file>