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Aurangabad CSS report-Parwati Devi\Aurangabad CSS report-Parwati Devi\"/>
    </mc:Choice>
  </mc:AlternateContent>
  <xr:revisionPtr revIDLastSave="0" documentId="13_ncr:1_{D0C8AEC2-9C4F-4588-BCE9-E3F436AF225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<sst xmlns="http://schemas.openxmlformats.org/spreadsheetml/2006/main" count="351" uniqueCount="300">
  <si>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</si>
  <si>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</si>
  <si>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</si>
  <si>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</si>
  <si>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</si>
  <si>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</si>
  <si>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</si>
  <si>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</si>
  <si>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</si>
  <si>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</si>
  <si>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</si>
  <si>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</si>
  <si>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</si>
  <si>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</si>
  <si>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</si>
  <si>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</si>
  <si>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</si>
  <si>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</si>
  <si>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</si>
  <si>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</si>
  <si>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</si>
  <si>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</si>
  <si>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</si>
  <si>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</si>
  <si>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</si>
  <si>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</si>
  <si>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</si>
  <si>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</si>
  <si>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</si>
  <si>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</si>
  <si>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</si>
  <si>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</si>
  <si>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</si>
  <si>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</si>
  <si>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</si>
  <si>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</si>
  <si>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</si>
  <si>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</si>
  <si>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</si>
  <si>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</si>
  <si>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</si>
  <si>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</si>
  <si>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</si>
  <si>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</si>
  <si>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</si>
  <si>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</si>
  <si>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</si>
  <si>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</si>
  <si>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</si>
  <si>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</si>
  <si>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</si>
  <si>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</si>
  <si>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</si>
  <si>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</si>
  <si>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</si>
  <si>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</si>
  <si>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</si>
  <si>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</si>
  <si>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</si>
  <si>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</si>
  <si>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</si>
  <si>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</si>
  <si>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</si>
  <si>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</si>
  <si>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</si>
  <si>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</si>
  <si>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</si>
  <si>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</si>
  <si>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</si>
  <si>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</si>
  <si>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</si>
  <si>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</si>
  <si>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</si>
  <si>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</si>
  <si>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</si>
  <si>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</si>
  <si>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</si>
  <si>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</si>
  <si>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</si>
  <si>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</si>
  <si>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</si>
  <si>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</si>
  <si>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</si>
  <si>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</si>
  <si>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</si>
  <si>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</si>
  <si>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</si>
  <si>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</si>
  <si>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</si>
  <si>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</si>
  <si>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</si>
  <si>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</si>
  <si>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</si>
  <si>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</si>
  <si>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</si>
  <si>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</si>
  <si>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</si>
  <si>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</si>
  <si>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</si>
  <si>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</si>
  <si>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</si>
  <si>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</si>
  <si>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</si>
  <si>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</si>
  <si>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</si>
  <si>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</si>
  <si>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</si>
  <si>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</si>
  <si>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</si>
  <si>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</si>
  <si>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</si>
  <si>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</si>
  <si>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</si>
  <si>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</si>
  <si>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</si>
  <si>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</si>
  <si>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</si>
  <si>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</si>
  <si>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</si>
  <si>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</si>
  <si>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</si>
  <si>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</si>
  <si>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</si>
  <si>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</si>
  <si>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</si>
  <si>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</si>
  <si>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</si>
  <si>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</si>
  <si>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</si>
  <si>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</si>
  <si>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</si>
  <si>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</si>
  <si>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</si>
  <si>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</si>
  <si>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</si>
  <si>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</si>
  <si>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</si>
  <si>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</si>
  <si>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</si>
  <si>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</si>
  <si>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</si>
  <si>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</si>
  <si>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</si>
  <si>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</si>
  <si>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</si>
  <si>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</si>
  <si>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</si>
  <si>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</si>
  <si>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</si>
  <si>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</si>
  <si>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</si>
  <si>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</si>
  <si>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</si>
  <si>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</si>
  <si>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</si>
  <si>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</si>
  <si>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</si>
  <si>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</si>
  <si>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</si>
  <si>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</si>
  <si>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</si>
  <si>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</si>
  <si>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</si>
  <si>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</si>
  <si>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</si>
  <si>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</si>
  <si>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</si>
  <si>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</si>
  <si>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</si>
  <si>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</si>
  <si>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</si>
  <si>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</si>
  <si>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</si>
  <si>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</si>
  <si>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</si>
  <si>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</si>
  <si>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</si>
  <si>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</si>
  <si>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</si>
  <si>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</si>
  <si>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</si>
  <si>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</si>
  <si>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</si>
  <si>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</si>
  <si>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</si>
  <si>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</si>
  <si>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</si>
  <si>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</si>
  <si>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</si>
  <si>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</si>
  <si>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</si>
  <si>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</si>
  <si>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</si>
  <si>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</si>
  <si>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</si>
  <si>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</si>
  <si>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</si>
  <si>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</si>
  <si>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</si>
  <si>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</si>
  <si>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</si>
  <si>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</si>
  <si>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</si>
  <si>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</si>
  <si>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</si>
  <si>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</si>
  <si>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</si>
  <si>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</si>
  <si>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</si>
  <si>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</si>
  <si>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</si>
  <si>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</si>
  <si>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</si>
  <si>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</si>
  <si>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</si>
  <si>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</si>
  <si>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</si>
  <si>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</si>
  <si>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</si>
  <si>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</si>
  <si>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</si>
  <si>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</si>
  <si>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</si>
  <si>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</si>
  <si>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</si>
  <si>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</si>
  <si>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</si>
  <si>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</si>
  <si>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</si>
  <si>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</si>
  <si>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</si>
  <si>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</si>
  <si>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</si>
  <si>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</si>
  <si>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</si>
  <si>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</si>
  <si>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</si>
  <si>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</si>
  <si>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</si>
  <si>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</si>
  <si>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</si>
  <si>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</si>
  <si>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</si>
  <si>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</si>
  <si>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</si>
  <si>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</si>
  <si>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</si>
  <si>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</si>
  <si>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Aurangabad(BH)</t>
  </si>
  <si>
    <t>Goh</t>
  </si>
  <si>
    <t>BH3946</t>
  </si>
  <si>
    <t>Aurangabad ( BH)</t>
  </si>
  <si>
    <t>OBRA</t>
  </si>
  <si>
    <t>SF0086542</t>
  </si>
  <si>
    <t>Rajesh Kumar</t>
  </si>
  <si>
    <t>OBRA C2</t>
  </si>
  <si>
    <t>OBRA C2 Rinku 21</t>
  </si>
  <si>
    <t>Chetana</t>
  </si>
  <si>
    <t>SSF6094895</t>
  </si>
  <si>
    <t>SC</t>
  </si>
  <si>
    <t>HINDU</t>
  </si>
  <si>
    <t>Agriculture &amp; Farming</t>
  </si>
  <si>
    <t>PARWATI DEVI</t>
  </si>
  <si>
    <t>06-May-2024</t>
  </si>
  <si>
    <t>01</t>
  </si>
  <si>
    <t>1</t>
  </si>
  <si>
    <t>1.50 Yrs</t>
  </si>
  <si>
    <t>06 May 2024</t>
  </si>
  <si>
    <t>&lt;= 2 Years</t>
  </si>
  <si>
    <t>01-Jun-2024</t>
  </si>
  <si>
    <t>01-Jun-2025</t>
  </si>
  <si>
    <t>Open</t>
  </si>
  <si>
    <t>30-Sep-2025</t>
  </si>
  <si>
    <t>7632078195</t>
  </si>
  <si>
    <t>Anug Kumar/SF0097354</t>
  </si>
  <si>
    <t>Reporting Time : Thursday, November 6, 2025 6:25 PM</t>
  </si>
  <si>
    <t>To Date :05-Nov-2025</t>
  </si>
  <si>
    <t>Ranjay kumar</t>
  </si>
  <si>
    <t>SF0073262</t>
  </si>
  <si>
    <t>Creadit Assistant</t>
  </si>
  <si>
    <t>As per physical verification I found Amt Rs. 175129 /- wrong account deposite in bank.</t>
  </si>
  <si>
    <t>As per Culster Manager amt. Rs 175129 /- wrong account deposite in bank by staff and same mail raised to accountant team and HO.</t>
  </si>
  <si>
    <t>Dual Staff</t>
  </si>
  <si>
    <t>Available &amp; Updated</t>
  </si>
  <si>
    <t>Lalu Kumar Ram</t>
  </si>
  <si>
    <t>G-2</t>
  </si>
  <si>
    <t>SF0047224</t>
  </si>
  <si>
    <t>Branch Manager</t>
  </si>
  <si>
    <t>G-1</t>
  </si>
  <si>
    <t>Branch Quality Manager</t>
  </si>
  <si>
    <t>FIR Not Filled</t>
  </si>
  <si>
    <t>CSS</t>
  </si>
  <si>
    <t>Shyam Narayan Yadav/SF0032133</t>
  </si>
  <si>
    <t>Akash Kumar/SF0031337</t>
  </si>
  <si>
    <t>Ravi Kumar Ranjan/SF0072744</t>
  </si>
  <si>
    <t>Saket Nath Thakur/SF0062081</t>
  </si>
  <si>
    <t>Absconding</t>
  </si>
  <si>
    <t>Completed-Report Submitted</t>
  </si>
  <si>
    <t>she paid Pre-closed amount Rs. 27259  to LO- Ranjay kumar/SF0073262 on date 29/03/2025 but same not posted in Fimo and loan not closed still now.Same amount posted by LO Rs-2240 on 01-04-2025, Rs-2240 on 01-05-2025 &amp; Rs-2240 on 01-06-2025 &amp; remaining amount still not accounted in fimo</t>
  </si>
  <si>
    <t>FN25-26-02963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</si>
</sst>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BH3946</v>
      </c>
      <c r="D5" s="63" t="str">
        <f>IF('Physical Cash at Safe'!D28="Yes", 'Physical Cash at Safe'!A4, 'Borrower Wise Details'!C5)</f>
        <v>Aurangabad ( BH)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45595</v>
      </c>
      <c r="H5" s="107" t="s">
        <v>291</v>
      </c>
      <c r="I5" s="61">
        <v>45982</v>
      </c>
      <c r="J5" s="74" t="str">
        <f>IF('Physical Cash at Safe'!D28="Yes",'Physical Cash at Safe'!E28,IF('Borrower Wise Details'!D5&lt;&gt;"",'Borrower Wise Details'!D5,""))</f>
        <v>FN25-26-02963</v>
      </c>
      <c r="K5" s="81">
        <v>1</v>
      </c>
      <c r="L5" s="82">
        <v>27259</v>
      </c>
      <c r="M5" s="82">
        <v>0</v>
      </c>
      <c r="N5" s="82" t="s">
        <v>292</v>
      </c>
      <c r="O5" s="82" t="s">
        <v>293</v>
      </c>
      <c r="P5" s="82" t="s">
        <v>294</v>
      </c>
      <c r="Q5" s="82" t="s">
        <v>295</v>
      </c>
      <c r="R5" s="75" t="str">
        <f>IF('Physical Cash at Safe'!$D$28="Yes", 'Physical Cash at Safe'!$A$28, IF('Borrower Wise Details'!F5&lt;&gt;"", 'Borrower Wise Details'!F5, ""))</f>
        <v>Ranjay kumar</v>
      </c>
      <c r="S5" s="74" t="str">
        <f>IF('Physical Cash at Safe'!$D$28="Yes", 'Physical Cash at Safe'!$C$28, IF('Borrower Wise Details'!H5&lt;&gt;"", 'Borrower Wise Details'!H5, ""))</f>
        <v>Creadit Assistant</v>
      </c>
      <c r="T5" s="74" t="str">
        <f>IF('Physical Cash at Safe'!$D$28="Yes", 'Physical Cash at Safe'!$B$28, IF('Borrower Wise Details'!G5&lt;&gt;"", 'Borrower Wise Details'!G5, ""))</f>
        <v>SF0073262</v>
      </c>
      <c r="U5" s="77" t="s">
        <v>296</v>
      </c>
      <c r="V5" s="61">
        <v>45814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297</v>
      </c>
      <c r="Z5" s="61">
        <v>45982</v>
      </c>
      <c r="AA5" s="61">
        <v>45982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27259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E5" s="126">
        <f>IF(AND(AC5="", AD5=""), "", IF(AD5="", AC5, AC5 - IF(ISNUMBER(AD5), AD5, 0)))</f>
        <v>20539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45982</v>
      </c>
      <c r="AH5" s="70" t="s">
        <v>298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BH3946</v>
      </c>
      <c r="C5" s="50" t="str">
        <f>IF('Fraud Investigation Report'!D5="", "", 'Fraud Investigation Report'!D5)</f>
        <v>Aurangabad ( BH)</v>
      </c>
      <c r="D5" s="68" t="str">
        <f>IF(OR('Fraud Investigation Report'!R5="", 'Fraud Investigation Report'!R5=0), "", 'Fraud Investigation Report'!R5)</f>
        <v>Ranjay kumar</v>
      </c>
      <c r="E5" s="68" t="str">
        <f>IF(OR('Fraud Investigation Report'!T5="", 'Fraud Investigation Report'!T5=0), "", 'Fraud Investigation Report'!T5)</f>
        <v>SF0073262</v>
      </c>
      <c r="F5" s="68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FN25-26-02963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27259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27259</v>
      </c>
      <c r="O5" s="69">
        <f>IF('Fraud Investigation Report'!AD5="", "", 'Fraud Investigation Report'!AD5)</f>
        <v>6720</v>
      </c>
      <c r="P5" s="126">
        <f>IF(AND(N5="", O5=""), "", IF(O5="", N5, N5 - IF(ISNUMBER(O5), O5, 0)))</f>
        <v>20539</v>
      </c>
      <c r="Q5" s="49"/>
      <c r="R5" s="84" t="s">
        <v>290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246</v>
      </c>
      <c r="B6" s="18">
        <v>45967</v>
      </c>
      <c r="C6" s="18">
        <v>45966</v>
      </c>
      <c r="D6" s="18">
        <v>45967</v>
      </c>
      <c r="E6" s="19">
        <v>0.54513888888888884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288</v>
      </c>
      <c r="E11" s="23">
        <f t="shared" ref="E11:E17" si="0">D11*A11</f>
        <v>144000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10</v>
      </c>
      <c r="E12" s="23">
        <f t="shared" si="0"/>
        <v>2000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7</v>
      </c>
      <c r="E13" s="23">
        <f t="shared" si="0"/>
        <v>700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321854</v>
      </c>
      <c r="C18" s="23">
        <f>B18</f>
        <v>321854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321854</v>
      </c>
      <c r="D19" s="30" t="s">
        <v>76</v>
      </c>
      <c r="E19" s="31">
        <f>SUM(E10:E18)</f>
        <v>146725</v>
      </c>
    </row>
    <row r="20" spans="1:5" ht="30" customHeight="1" x14ac:dyDescent="0.3">
      <c r="A20" s="159" t="s">
        <v>97</v>
      </c>
      <c r="B20" s="160"/>
      <c r="C20" s="32">
        <v>321854</v>
      </c>
      <c r="D20" s="33" t="s">
        <v>91</v>
      </c>
      <c r="E20" s="34">
        <v>175129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6" t="s">
        <v>280</v>
      </c>
      <c r="C24" s="146"/>
      <c r="D24" s="146"/>
      <c r="E24" s="146"/>
    </row>
    <row r="25" spans="1:5" ht="57.75" customHeight="1" x14ac:dyDescent="0.3">
      <c r="A25" s="36" t="s">
        <v>81</v>
      </c>
      <c r="B25" s="135" t="s">
        <v>281</v>
      </c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38" t="s">
        <v>216</v>
      </c>
      <c r="E29" s="139"/>
    </row>
    <row r="30" spans="1:5" ht="40.049999999999997" customHeight="1" x14ac:dyDescent="0.3">
      <c r="A30" s="127"/>
      <c r="B30" s="127"/>
      <c r="C30" s="128"/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217</v>
      </c>
      <c r="B32" s="38" t="s">
        <v>282</v>
      </c>
      <c r="C32" s="37" t="s">
        <v>82</v>
      </c>
      <c r="D32" s="136" t="s">
        <v>283</v>
      </c>
      <c r="E32" s="137"/>
    </row>
    <row r="33" spans="1:5" ht="18" customHeight="1" x14ac:dyDescent="0.3">
      <c r="A33" s="37" t="s">
        <v>83</v>
      </c>
      <c r="B33" s="106" t="s">
        <v>285</v>
      </c>
      <c r="C33" s="39" t="s">
        <v>84</v>
      </c>
      <c r="D33" s="130" t="s">
        <v>288</v>
      </c>
      <c r="E33" s="131"/>
    </row>
    <row r="34" spans="1:5" ht="27.6" x14ac:dyDescent="0.3">
      <c r="A34" s="39" t="s">
        <v>218</v>
      </c>
      <c r="B34" s="38" t="s">
        <v>284</v>
      </c>
      <c r="C34" s="39" t="s">
        <v>219</v>
      </c>
      <c r="D34" s="132" t="s">
        <v>254</v>
      </c>
      <c r="E34" s="133"/>
    </row>
    <row r="35" spans="1:5" ht="27.6" x14ac:dyDescent="0.3">
      <c r="A35" s="39" t="s">
        <v>220</v>
      </c>
      <c r="B35" s="38" t="s">
        <v>286</v>
      </c>
      <c r="C35" s="39" t="s">
        <v>222</v>
      </c>
      <c r="D35" s="132" t="s">
        <v>253</v>
      </c>
      <c r="E35" s="133"/>
    </row>
    <row r="36" spans="1:5" ht="25.5" customHeight="1" x14ac:dyDescent="0.3">
      <c r="A36" s="39" t="s">
        <v>221</v>
      </c>
      <c r="B36" s="38" t="s">
        <v>287</v>
      </c>
      <c r="C36" s="39" t="s">
        <v>223</v>
      </c>
      <c r="D36" s="134" t="s">
        <v>289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H5" sqref="H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BH3946</v>
      </c>
      <c r="C5" s="119" t="str">
        <f>IF('Loan Outstanding Report'!$H$5="", "", 'Loan Outstanding Report'!$H$5)</f>
        <v>Aurangabad ( BH)</v>
      </c>
      <c r="D5" s="41" t="s">
        <v>299</v>
      </c>
      <c r="E5" s="65">
        <v>45982</v>
      </c>
      <c r="F5" s="38" t="s">
        <v>277</v>
      </c>
      <c r="G5" s="49" t="s">
        <v>278</v>
      </c>
      <c r="H5" s="49" t="s">
        <v>279</v>
      </c>
      <c r="I5" s="120" t="s">
        <v>255</v>
      </c>
      <c r="J5" s="120" t="s">
        <v>258</v>
      </c>
      <c r="K5" s="120" t="s">
        <v>262</v>
      </c>
      <c r="L5" s="11">
        <v>356652750</v>
      </c>
      <c r="M5" s="65">
        <v>45418</v>
      </c>
      <c r="N5" s="124">
        <v>42000</v>
      </c>
      <c r="O5" s="124">
        <v>2240</v>
      </c>
      <c r="P5" s="121" t="s">
        <v>140</v>
      </c>
      <c r="Q5" s="80">
        <v>45745</v>
      </c>
      <c r="R5" s="124">
        <v>27259</v>
      </c>
      <c r="S5" s="124">
        <v>6720</v>
      </c>
      <c r="T5" s="124">
        <v>0</v>
      </c>
      <c r="U5" s="125">
        <f t="shared" ref="U5" si="0">IF(AND(ISBLANK(R5),ISBLANK(S5),ISBLANK(T5)),"",R5-(S5+T5))</f>
        <v>20539</v>
      </c>
      <c r="V5" s="117" t="s">
        <v>201</v>
      </c>
      <c r="W5" s="122" t="s">
        <v>298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H5" activePane="bottomRight" state="frozen"/>
      <selection pane="topRight" activeCell="Q1" sqref="Q1"/>
      <selection pane="bottomLeft" activeCell="A5" sqref="A5"/>
      <selection pane="bottomRight" activeCell="BH5" sqref="BH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276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275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188670</v>
      </c>
      <c r="J5" s="38" t="s">
        <v>252</v>
      </c>
      <c r="K5" s="84">
        <v>188670</v>
      </c>
      <c r="L5" s="84" t="s">
        <v>253</v>
      </c>
      <c r="M5" s="38" t="s">
        <v>254</v>
      </c>
      <c r="N5" s="84">
        <v>350492</v>
      </c>
      <c r="O5" s="84" t="s">
        <v>255</v>
      </c>
      <c r="P5" s="84">
        <v>534034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356652750</v>
      </c>
      <c r="Z5" s="38" t="s">
        <v>262</v>
      </c>
      <c r="AA5" s="108" t="s">
        <v>263</v>
      </c>
      <c r="AB5" s="84">
        <v>42000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2240</v>
      </c>
      <c r="AK5" s="84">
        <v>2240</v>
      </c>
      <c r="AL5" s="108" t="s">
        <v>270</v>
      </c>
      <c r="AM5" s="84">
        <v>20298.439999999999</v>
      </c>
      <c r="AN5" s="112">
        <v>8821.56</v>
      </c>
      <c r="AO5" s="112">
        <v>29120</v>
      </c>
      <c r="AP5" s="112">
        <v>21701.56</v>
      </c>
      <c r="AQ5" s="112">
        <v>2797.44</v>
      </c>
      <c r="AR5" s="112">
        <v>24499</v>
      </c>
      <c r="AS5" s="112">
        <v>9309.48</v>
      </c>
      <c r="AT5" s="112">
        <v>1890.52</v>
      </c>
      <c r="AU5" s="112">
        <v>11200</v>
      </c>
      <c r="AV5" s="84">
        <v>18</v>
      </c>
      <c r="AW5" s="84"/>
      <c r="AX5" s="84"/>
      <c r="AY5" s="108"/>
      <c r="AZ5" s="84"/>
      <c r="BA5" s="84"/>
      <c r="BB5" s="84" t="s">
        <v>271</v>
      </c>
      <c r="BC5" s="84"/>
      <c r="BD5" s="108" t="s">
        <v>272</v>
      </c>
      <c r="BE5" s="84">
        <v>42000</v>
      </c>
      <c r="BF5" s="38" t="s">
        <v>258</v>
      </c>
      <c r="BG5" s="84" t="s">
        <v>273</v>
      </c>
      <c r="BH5" s="114" t="s">
        <v>274</v>
      </c>
      <c r="BI5" s="38" t="s">
        <v>110</v>
      </c>
      <c r="BJ5" s="85">
        <v>45982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27259</v>
      </c>
      <c r="BQ5" s="117" t="s">
        <v>201</v>
      </c>
      <c r="BR5" s="118" t="s">
        <v>298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2025-11-21T09:55:05Z</dcterms:modified>
</cp:coreProperties>
</file>