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26\"/>
    </mc:Choice>
  </mc:AlternateContent>
  <xr:revisionPtr revIDLastSave="0" documentId="13_ncr:1_{B6D548CA-03EC-4E37-BF1A-02DDD7002D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<sst xmlns="http://schemas.openxmlformats.org/spreadsheetml/2006/main" count="444" uniqueCount="334">
  <si>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</si>
  <si>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</si>
  <si>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</si>
  <si>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</si>
  <si>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</si>
  <si>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</si>
  <si>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</si>
  <si>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</si>
  <si>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</si>
  <si>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</si>
  <si>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</si>
  <si>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</si>
  <si>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</si>
  <si>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</si>
  <si>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</si>
  <si>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</si>
  <si>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</si>
  <si>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</si>
  <si>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</si>
  <si>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</si>
  <si>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</si>
  <si>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</si>
  <si>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</si>
  <si>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</si>
  <si>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</si>
  <si>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</si>
  <si>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</si>
  <si>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</si>
  <si>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</si>
  <si>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</si>
  <si>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</si>
  <si>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</si>
  <si>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</si>
  <si>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</si>
  <si>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</si>
  <si>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</si>
  <si>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</si>
  <si>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</si>
  <si>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</si>
  <si>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</si>
  <si>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</si>
  <si>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</si>
  <si>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</si>
  <si>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</si>
  <si>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</si>
  <si>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</si>
  <si>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</si>
  <si>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</si>
  <si>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</si>
  <si>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</si>
  <si>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</si>
  <si>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</si>
  <si>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</si>
  <si>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</si>
  <si>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</si>
  <si>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</si>
  <si>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</si>
  <si>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</si>
  <si>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</si>
  <si>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</si>
  <si>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</si>
  <si>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</si>
  <si>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</si>
  <si>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</si>
  <si>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</si>
  <si>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</si>
  <si>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</si>
  <si>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</si>
  <si>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</si>
  <si>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</si>
  <si>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</si>
  <si>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</si>
  <si>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</si>
  <si>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</si>
  <si>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</si>
  <si>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</si>
  <si>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</si>
  <si>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</si>
  <si>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</si>
  <si>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</si>
  <si>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</si>
  <si>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</si>
  <si>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</si>
  <si>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</si>
  <si>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</si>
  <si>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</si>
  <si>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</si>
  <si>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</si>
  <si>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</si>
  <si>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</si>
  <si>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</si>
  <si>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</si>
  <si>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</si>
  <si>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</si>
  <si>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</si>
  <si>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</si>
  <si>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</si>
  <si>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</si>
  <si>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</si>
  <si>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</si>
  <si>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</si>
  <si>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</si>
  <si>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</si>
  <si>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</si>
  <si>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</si>
  <si>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</si>
  <si>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</si>
  <si>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</si>
  <si>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</si>
  <si>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</si>
  <si>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</si>
  <si>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</si>
  <si>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</si>
  <si>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</si>
  <si>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</si>
  <si>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</si>
  <si>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</si>
  <si>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</si>
  <si>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</si>
  <si>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</si>
  <si>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</si>
  <si>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</si>
  <si>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</si>
  <si>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</si>
  <si>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</si>
  <si>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</si>
  <si>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</si>
  <si>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</si>
  <si>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</si>
  <si>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</si>
  <si>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</si>
  <si>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</si>
  <si>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</si>
  <si>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</si>
  <si>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</si>
  <si>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</si>
  <si>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</si>
  <si>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</si>
  <si>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</si>
  <si>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</si>
  <si>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</si>
  <si>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</si>
  <si>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</si>
  <si>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</si>
  <si>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</si>
  <si>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</si>
  <si>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</si>
  <si>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</si>
  <si>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</si>
  <si>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</si>
  <si>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</si>
  <si>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</si>
  <si>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</si>
  <si>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</si>
  <si>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</si>
  <si>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</si>
  <si>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</si>
  <si>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</si>
  <si>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</si>
  <si>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</si>
  <si>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</si>
  <si>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</si>
  <si>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</si>
  <si>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</si>
  <si>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</si>
  <si>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</si>
  <si>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</si>
  <si>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</si>
  <si>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</si>
  <si>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</si>
  <si>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</si>
  <si>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</si>
  <si>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</si>
  <si>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</si>
  <si>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</si>
  <si>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</si>
  <si>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</si>
  <si>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</si>
  <si>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</si>
  <si>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</si>
  <si>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</si>
  <si>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</si>
  <si>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</si>
  <si>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</si>
  <si>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</si>
  <si>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</si>
  <si>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</si>
  <si>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</si>
  <si>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</si>
  <si>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</si>
  <si>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</si>
  <si>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</si>
  <si>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</si>
  <si>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</si>
  <si>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</si>
  <si>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</si>
  <si>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</si>
  <si>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</si>
  <si>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</si>
  <si>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</si>
  <si>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</si>
  <si>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</si>
  <si>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</si>
  <si>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</si>
  <si>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</si>
  <si>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</si>
  <si>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</si>
  <si>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</si>
  <si>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</si>
  <si>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</si>
  <si>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</si>
  <si>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</si>
  <si>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</si>
  <si>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</si>
  <si>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</si>
  <si>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</si>
  <si>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</si>
  <si>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</si>
  <si>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</si>
  <si>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</si>
  <si>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</si>
  <si>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</si>
  <si>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</si>
  <si>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</si>
  <si>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</si>
  <si>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</si>
  <si>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</si>
  <si>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</si>
  <si>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</si>
  <si>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</si>
  <si>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</si>
  <si>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</si>
  <si>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</si>
  <si>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</si>
  <si>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</si>
  <si>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</si>
  <si>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</si>
  <si>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</si>
  <si>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</si>
  <si>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</si>
  <si>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</si>
  <si>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</si>
  <si>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</si>
  <si>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</si>
  <si>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</si>
  <si>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</si>
  <si>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</si>
  <si>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</si>
  <si>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</si>
  <si>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</si>
  <si>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</si>
  <si>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</si>
  <si>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BM</t>
  </si>
  <si>
    <t>Bhadrak</t>
  </si>
  <si>
    <t>BQM</t>
  </si>
  <si>
    <t>Alok Kumar Maharana/SF0083414</t>
  </si>
  <si>
    <t>Srikanta Rout/SF0082387</t>
  </si>
  <si>
    <t>Bikash kumar maharana</t>
  </si>
  <si>
    <t>Baleswar</t>
  </si>
  <si>
    <t>Jaleswar</t>
  </si>
  <si>
    <t>OR2857</t>
  </si>
  <si>
    <t>164906(1)</t>
  </si>
  <si>
    <t>164906(2)</t>
  </si>
  <si>
    <t>Umesh Chandra Jena</t>
  </si>
  <si>
    <t>SF0065678</t>
  </si>
  <si>
    <t>Loan Officer</t>
  </si>
  <si>
    <t>Business</t>
  </si>
  <si>
    <t>Completed-Report Submitted</t>
  </si>
  <si>
    <t>SF0091424</t>
  </si>
  <si>
    <t>Radha Krushna Das</t>
  </si>
  <si>
    <t>East</t>
  </si>
  <si>
    <t>Kadraya</t>
  </si>
  <si>
    <t>SF0079374</t>
  </si>
  <si>
    <t>Kalicharan Das</t>
  </si>
  <si>
    <t>Kadraya C1</t>
  </si>
  <si>
    <t>Kadraya c1 chandu C1 G8</t>
  </si>
  <si>
    <t>Chetana</t>
  </si>
  <si>
    <t>SSF4404709</t>
  </si>
  <si>
    <t>OBC</t>
  </si>
  <si>
    <t>MUSLIM</t>
  </si>
  <si>
    <t xml:space="preserve">Bag/Purse &amp; Briefcase Business </t>
  </si>
  <si>
    <t>SAGERA BIWI</t>
  </si>
  <si>
    <t>29-Aug-2023</t>
  </si>
  <si>
    <t>10</t>
  </si>
  <si>
    <t>1</t>
  </si>
  <si>
    <t>2.27 Yrs</t>
  </si>
  <si>
    <t>29 Aug 2023</t>
  </si>
  <si>
    <t>&gt; 2 to 4 Years</t>
  </si>
  <si>
    <t>10-Oct-2023</t>
  </si>
  <si>
    <t>05-Apr-2025</t>
  </si>
  <si>
    <t>Open</t>
  </si>
  <si>
    <t/>
  </si>
  <si>
    <t>9078429055</t>
  </si>
  <si>
    <t>Panchughanta</t>
  </si>
  <si>
    <t>Panchughanta C5</t>
  </si>
  <si>
    <t>Panchughanta C5 Gajalaxmi1</t>
  </si>
  <si>
    <t>SSF2762603</t>
  </si>
  <si>
    <t>HINDU</t>
  </si>
  <si>
    <t>Bags Business</t>
  </si>
  <si>
    <t>MADHUMITA SINGHA</t>
  </si>
  <si>
    <t>20-Sep-2022</t>
  </si>
  <si>
    <t>08</t>
  </si>
  <si>
    <t>3.21 Yrs</t>
  </si>
  <si>
    <t>20 Sep 2022</t>
  </si>
  <si>
    <t>08-Nov-2022</t>
  </si>
  <si>
    <t>08-Mar-2024</t>
  </si>
  <si>
    <t>30-Sep-2025</t>
  </si>
  <si>
    <t>9090605036</t>
  </si>
  <si>
    <t>Chalnti</t>
  </si>
  <si>
    <t>SF0094859</t>
  </si>
  <si>
    <t>Jiban Kumar Sahu</t>
  </si>
  <si>
    <t>chalnti-463713</t>
  </si>
  <si>
    <t>LAXMAN</t>
  </si>
  <si>
    <t>Chetana Loans-Montly-Migrated</t>
  </si>
  <si>
    <t>SID951373818524</t>
  </si>
  <si>
    <t>Agriculture &amp; Farming</t>
  </si>
  <si>
    <t>GEETARANI</t>
  </si>
  <si>
    <t>23-Dec-2020</t>
  </si>
  <si>
    <t>4</t>
  </si>
  <si>
    <t>7.50 Yrs</t>
  </si>
  <si>
    <t>23 Dec 2020</t>
  </si>
  <si>
    <t>&gt; 6 to 10 Years</t>
  </si>
  <si>
    <t>27-Dec-2023</t>
  </si>
  <si>
    <t>30-Jun-2024</t>
  </si>
  <si>
    <t>9658129869</t>
  </si>
  <si>
    <t>Abhijit Rout/SF0075084</t>
  </si>
  <si>
    <t>As Per Cash Receipt and Borrowers Statement Borrower paid Rs-4000/- on Dt.01-09-2023 to LO Tapan Kumar Jena but LO Tapan Kumar jena not Posted in FIMO.</t>
  </si>
  <si>
    <t>Tapan Kumar jena</t>
  </si>
  <si>
    <t>SF0063330</t>
  </si>
  <si>
    <t>Terminated</t>
  </si>
  <si>
    <t>As Per Cash Receipt and Borrowers Statement Borrower paid Rs-38171/-(Rs-12000/- Digital Payment and Rs-26171/- Cash) on Dt.10-11-2023 for Close her Loan to LO Tapan Kumar Jena but LO Tapan Kumar jena Total Entry Rs-13000/- Rest amount Rs-25171/-not Posted in FIMO.</t>
  </si>
  <si>
    <t>As Per Borrower Statement and Digital Payment Borrower Paid Rs-27000/- for Close her Loan on Dt.11-07-2023 through PhonePe to LO Tapan Kumar Jena but LO Tapan Kumar Jena entry Rs-18000/- Rest amount Rs-9000/- not Posted in FIMO.</t>
  </si>
  <si>
    <t>After Caseload Complete find Total Fraud amount Rs-69171/-, Rs-31000/- Recoverd and net Fraud amount Rs-38171/-.</t>
  </si>
  <si>
    <t>FN25-26-02967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</si>
</sst>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OR2857</v>
      </c>
      <c r="D5" s="63" t="str">
        <f>IF('Physical Cash at Safe'!D28="Yes", 'Physical Cash at Safe'!B4, 'Borrower Wise Details'!C5)</f>
        <v>Jaleswar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45981</v>
      </c>
      <c r="H5" s="107" t="s">
        <v>266</v>
      </c>
      <c r="I5" s="61">
        <v>45982</v>
      </c>
      <c r="J5" s="74" t="str">
        <f>IF('Physical Cash at Safe'!D28="Yes",'Physical Cash at Safe'!E28,IF('Borrower Wise Details'!D5&lt;&gt;"",'Borrower Wise Details'!D5,""))</f>
        <v>FN25-26-02967</v>
      </c>
      <c r="K5" s="81">
        <v>1</v>
      </c>
      <c r="L5" s="82">
        <v>27000</v>
      </c>
      <c r="M5" s="82">
        <v>18000</v>
      </c>
      <c r="N5" s="82" t="s">
        <v>256</v>
      </c>
      <c r="O5" s="82" t="s">
        <v>257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Tapan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SF0063330</v>
      </c>
      <c r="U5" s="77" t="s">
        <v>329</v>
      </c>
      <c r="V5" s="61">
        <v>45362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267</v>
      </c>
      <c r="Z5" s="61">
        <v>45988</v>
      </c>
      <c r="AA5" s="61">
        <v>45974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69171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31000</v>
      </c>
      <c r="AE5" s="126">
        <f>IF(AND(AC5="", AD5=""), "", IF(AD5="", AC5, AC5 - IF(ISNUMBER(AD5), AD5, 0)))</f>
        <v>38171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46031</v>
      </c>
      <c r="AH5" s="70" t="s">
        <v>332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OR2857</v>
      </c>
      <c r="C5" s="50" t="str">
        <f>IF('Fraud Investigation Report'!D5="", "", 'Fraud Investigation Report'!D5)</f>
        <v>Jaleswar</v>
      </c>
      <c r="D5" s="68" t="str">
        <f>IF(OR('Fraud Investigation Report'!R5="", 'Fraud Investigation Report'!R5=0), "", 'Fraud Investigation Report'!R5)</f>
        <v>Tapan Kumar jena</v>
      </c>
      <c r="E5" s="68" t="str">
        <f>IF(OR('Fraud Investigation Report'!T5="", 'Fraud Investigation Report'!T5=0), "", 'Fraud Investigation Report'!T5)</f>
        <v>SF0063330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69171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69171</v>
      </c>
      <c r="O5" s="69">
        <f>IF('Fraud Investigation Report'!AD5="", "", 'Fraud Investigation Report'!AD5)</f>
        <v>31000</v>
      </c>
      <c r="P5" s="126">
        <f>IF(AND(N5="", O5=""), "", IF(O5="", N5, N5 - IF(ISNUMBER(O5), O5, 0)))</f>
        <v>38171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259</v>
      </c>
      <c r="C4" s="41" t="s">
        <v>259</v>
      </c>
      <c r="D4" s="41" t="s">
        <v>258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0.45833333333333331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6457</v>
      </c>
      <c r="D19" s="30" t="s">
        <v>76</v>
      </c>
      <c r="E19" s="31">
        <f>SUM(E10:E18)</f>
        <v>6457</v>
      </c>
    </row>
    <row r="20" spans="1:5" ht="30" customHeight="1" x14ac:dyDescent="0.3">
      <c r="A20" s="159" t="s">
        <v>97</v>
      </c>
      <c r="B20" s="160"/>
      <c r="C20" s="32">
        <v>6457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">
      <c r="A33" s="37" t="s">
        <v>83</v>
      </c>
      <c r="B33" s="106" t="s">
        <v>261</v>
      </c>
      <c r="C33" s="39" t="s">
        <v>84</v>
      </c>
      <c r="D33" s="131" t="s">
        <v>262</v>
      </c>
      <c r="E33" s="132"/>
    </row>
    <row r="34" spans="1:5" ht="27.6" x14ac:dyDescent="0.3">
      <c r="A34" s="39" t="s">
        <v>220</v>
      </c>
      <c r="B34" s="38" t="s">
        <v>263</v>
      </c>
      <c r="C34" s="39" t="s">
        <v>221</v>
      </c>
      <c r="D34" s="133" t="s">
        <v>269</v>
      </c>
      <c r="E34" s="134"/>
    </row>
    <row r="35" spans="1:5" ht="27.6" x14ac:dyDescent="0.3">
      <c r="A35" s="39" t="s">
        <v>222</v>
      </c>
      <c r="B35" s="38" t="s">
        <v>264</v>
      </c>
      <c r="C35" s="39" t="s">
        <v>224</v>
      </c>
      <c r="D35" s="133" t="s">
        <v>268</v>
      </c>
      <c r="E35" s="134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33" t="s">
        <v>252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M1" zoomScale="80" zoomScaleNormal="80" workbookViewId="0">
      <selection activeCell="S5" sqref="S5:S6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OR2857</v>
      </c>
      <c r="C5" s="119" t="str">
        <f>IF('Loan Outstanding Report'!$H$5="", "", 'Loan Outstanding Report'!$H$5)</f>
        <v>Jaleswar</v>
      </c>
      <c r="D5" s="41" t="s">
        <v>333</v>
      </c>
      <c r="E5" s="65">
        <v>45989</v>
      </c>
      <c r="F5" s="38" t="s">
        <v>327</v>
      </c>
      <c r="G5" s="49" t="s">
        <v>328</v>
      </c>
      <c r="H5" s="49" t="s">
        <v>265</v>
      </c>
      <c r="I5" s="120" t="s">
        <v>294</v>
      </c>
      <c r="J5" s="120" t="s">
        <v>296</v>
      </c>
      <c r="K5" s="120" t="s">
        <v>299</v>
      </c>
      <c r="L5" s="11">
        <v>348837305</v>
      </c>
      <c r="M5" s="65" t="s">
        <v>300</v>
      </c>
      <c r="N5" s="124">
        <v>41952</v>
      </c>
      <c r="O5" s="124">
        <v>2250</v>
      </c>
      <c r="P5" s="121" t="s">
        <v>140</v>
      </c>
      <c r="Q5" s="80">
        <v>45118</v>
      </c>
      <c r="R5" s="124">
        <v>27000</v>
      </c>
      <c r="S5" s="124">
        <v>18000</v>
      </c>
      <c r="T5" s="124">
        <v>0</v>
      </c>
      <c r="U5" s="125">
        <f t="shared" ref="U5" si="0">IF(AND(ISBLANK(R5),ISBLANK(S5),ISBLANK(T5)),"",R5-(S5+T5))</f>
        <v>9000</v>
      </c>
      <c r="V5" s="117" t="s">
        <v>202</v>
      </c>
      <c r="W5" s="122" t="s">
        <v>331</v>
      </c>
    </row>
    <row r="6" spans="1:23" ht="25.05" customHeight="1" x14ac:dyDescent="0.3">
      <c r="A6" s="64">
        <v>2</v>
      </c>
      <c r="B6" s="60" t="str">
        <f>IF(J6&lt;&gt;"", $B$5, "")</f>
        <v>OR2857</v>
      </c>
      <c r="C6" s="119" t="str">
        <f>IF(J6&lt;&gt;"", $C$5, "")</f>
        <v>Jaleswar</v>
      </c>
      <c r="D6" s="41" t="str">
        <f>IF(J6&lt;&gt;"", $D$5, "")</f>
        <v>FN25-26-02967</v>
      </c>
      <c r="E6" s="65">
        <v>46004</v>
      </c>
      <c r="F6" s="38" t="str">
        <f t="shared" ref="F6:F70" si="1">IF(J6&lt;&gt;"", $F$5, "")</f>
        <v>Tapan Kumar jena</v>
      </c>
      <c r="G6" s="49" t="str">
        <f>IF(J6&lt;&gt;"", $G$5, "")</f>
        <v>SF0063330</v>
      </c>
      <c r="H6" s="49" t="str">
        <f>IF(J6&lt;&gt;"", $H$5, "")</f>
        <v>Loan Officer</v>
      </c>
      <c r="I6" s="120" t="s">
        <v>274</v>
      </c>
      <c r="J6" s="120" t="s">
        <v>277</v>
      </c>
      <c r="K6" s="120" t="s">
        <v>281</v>
      </c>
      <c r="L6" s="11">
        <v>352710472</v>
      </c>
      <c r="M6" s="65" t="s">
        <v>282</v>
      </c>
      <c r="N6" s="124">
        <v>42000</v>
      </c>
      <c r="O6" s="124">
        <v>2240</v>
      </c>
      <c r="P6" s="121" t="s">
        <v>140</v>
      </c>
      <c r="Q6" s="80">
        <v>45240</v>
      </c>
      <c r="R6" s="124">
        <v>38171</v>
      </c>
      <c r="S6" s="124">
        <v>13000</v>
      </c>
      <c r="T6" s="124">
        <v>0</v>
      </c>
      <c r="U6" s="125">
        <f t="shared" ref="U6:U69" si="2">IF(AND(ISBLANK(R6),ISBLANK(S6),ISBLANK(T6)),"",R6-(S6+T6))</f>
        <v>25171</v>
      </c>
      <c r="V6" s="117" t="s">
        <v>203</v>
      </c>
      <c r="W6" s="122" t="s">
        <v>330</v>
      </c>
    </row>
    <row r="7" spans="1:23" ht="25.05" customHeight="1" x14ac:dyDescent="0.3">
      <c r="A7" s="64">
        <v>3</v>
      </c>
      <c r="B7" s="60" t="str">
        <f t="shared" ref="B7:B70" si="3">IF(J7&lt;&gt;"", $B$5, "")</f>
        <v>OR2857</v>
      </c>
      <c r="C7" s="119" t="str">
        <f t="shared" ref="C7:C70" si="4">IF(J7&lt;&gt;"", $C$5, "")</f>
        <v>Jaleswar</v>
      </c>
      <c r="D7" s="41" t="str">
        <f t="shared" ref="D7:D70" si="5">IF(J7&lt;&gt;"", $D$5, "")</f>
        <v>FN25-26-02967</v>
      </c>
      <c r="E7" s="65">
        <v>46004</v>
      </c>
      <c r="F7" s="38" t="str">
        <f t="shared" si="1"/>
        <v>Tapan Kumar jena</v>
      </c>
      <c r="G7" s="49" t="str">
        <f t="shared" ref="G7:G70" si="6">IF(J7&lt;&gt;"", $G$5, "")</f>
        <v>SF0063330</v>
      </c>
      <c r="H7" s="49" t="str">
        <f t="shared" ref="H7:H70" si="7">IF(J7&lt;&gt;"", $H$5, "")</f>
        <v>Loan Officer</v>
      </c>
      <c r="I7" s="120" t="s">
        <v>311</v>
      </c>
      <c r="J7" s="120" t="s">
        <v>314</v>
      </c>
      <c r="K7" s="120" t="s">
        <v>316</v>
      </c>
      <c r="L7" s="11">
        <v>29458918</v>
      </c>
      <c r="M7" s="65" t="s">
        <v>317</v>
      </c>
      <c r="N7" s="124">
        <v>77790</v>
      </c>
      <c r="O7" s="124">
        <v>4000</v>
      </c>
      <c r="P7" s="121" t="s">
        <v>140</v>
      </c>
      <c r="Q7" s="80">
        <v>45170</v>
      </c>
      <c r="R7" s="124">
        <v>4000</v>
      </c>
      <c r="S7" s="124">
        <v>0</v>
      </c>
      <c r="T7" s="124">
        <v>0</v>
      </c>
      <c r="U7" s="125">
        <f t="shared" si="2"/>
        <v>4000</v>
      </c>
      <c r="V7" s="117" t="s">
        <v>203</v>
      </c>
      <c r="W7" s="122" t="s">
        <v>326</v>
      </c>
    </row>
    <row r="8" spans="1:23" ht="25.0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ref="F30:F38" si="8">IF(J30&lt;&gt;"", $F$5, "")</f>
        <v/>
      </c>
      <c r="G30" s="49" t="str">
        <f t="shared" ref="G30:G38" si="9">IF(J30&lt;&gt;"", $G$5, "")</f>
        <v/>
      </c>
      <c r="H30" s="49" t="str">
        <f t="shared" ref="H30:H38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J1" zoomScale="80" zoomScaleNormal="80" workbookViewId="0">
      <selection activeCell="BP5" sqref="BP5:BP7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270</v>
      </c>
      <c r="C5" s="38" t="s">
        <v>247</v>
      </c>
      <c r="D5" s="38" t="s">
        <v>253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51261</v>
      </c>
      <c r="J5" s="38" t="s">
        <v>271</v>
      </c>
      <c r="K5" s="84">
        <v>51261</v>
      </c>
      <c r="L5" s="84" t="s">
        <v>272</v>
      </c>
      <c r="M5" s="38" t="s">
        <v>273</v>
      </c>
      <c r="N5" s="84">
        <v>348587</v>
      </c>
      <c r="O5" s="84" t="s">
        <v>274</v>
      </c>
      <c r="P5" s="84">
        <v>799627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541</v>
      </c>
      <c r="X5" s="38" t="s">
        <v>280</v>
      </c>
      <c r="Y5" s="84">
        <v>352710472</v>
      </c>
      <c r="Z5" s="38" t="s">
        <v>281</v>
      </c>
      <c r="AA5" s="108" t="s">
        <v>282</v>
      </c>
      <c r="AB5" s="84">
        <v>42000</v>
      </c>
      <c r="AC5" s="108" t="s">
        <v>283</v>
      </c>
      <c r="AD5" s="84">
        <v>24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288</v>
      </c>
      <c r="AJ5" s="84">
        <v>2240</v>
      </c>
      <c r="AK5" s="84">
        <v>2240</v>
      </c>
      <c r="AL5" s="108" t="s">
        <v>289</v>
      </c>
      <c r="AM5" s="84">
        <v>9340.33</v>
      </c>
      <c r="AN5" s="112">
        <v>5899.67</v>
      </c>
      <c r="AO5" s="112">
        <v>15240</v>
      </c>
      <c r="AP5" s="112">
        <v>32659.67</v>
      </c>
      <c r="AQ5" s="112">
        <v>6479.33</v>
      </c>
      <c r="AR5" s="112">
        <v>39139</v>
      </c>
      <c r="AS5" s="112">
        <v>32659.67</v>
      </c>
      <c r="AT5" s="112">
        <v>6479.33</v>
      </c>
      <c r="AU5" s="112">
        <v>39139</v>
      </c>
      <c r="AV5" s="84">
        <v>26</v>
      </c>
      <c r="AW5" s="84"/>
      <c r="AX5" s="84"/>
      <c r="AY5" s="108"/>
      <c r="AZ5" s="84"/>
      <c r="BA5" s="84"/>
      <c r="BB5" s="84" t="s">
        <v>290</v>
      </c>
      <c r="BC5" s="84" t="s">
        <v>291</v>
      </c>
      <c r="BD5" s="108"/>
      <c r="BE5" s="84">
        <v>0</v>
      </c>
      <c r="BF5" s="38" t="s">
        <v>277</v>
      </c>
      <c r="BG5" s="84" t="s">
        <v>292</v>
      </c>
      <c r="BH5" s="114" t="s">
        <v>325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38171</v>
      </c>
      <c r="BQ5" s="117" t="s">
        <v>203</v>
      </c>
      <c r="BR5" s="118" t="s">
        <v>330</v>
      </c>
    </row>
    <row r="6" spans="1:70" s="113" customFormat="1" ht="15" customHeight="1" x14ac:dyDescent="0.3">
      <c r="A6" s="84">
        <v>2</v>
      </c>
      <c r="B6" s="38" t="s">
        <v>270</v>
      </c>
      <c r="C6" s="38" t="s">
        <v>247</v>
      </c>
      <c r="D6" s="38" t="s">
        <v>253</v>
      </c>
      <c r="E6" s="38" t="s">
        <v>258</v>
      </c>
      <c r="F6" s="38" t="s">
        <v>259</v>
      </c>
      <c r="G6" s="84" t="s">
        <v>260</v>
      </c>
      <c r="H6" s="38" t="s">
        <v>259</v>
      </c>
      <c r="I6" s="84">
        <v>51364</v>
      </c>
      <c r="J6" s="38" t="s">
        <v>293</v>
      </c>
      <c r="K6" s="84">
        <v>51364</v>
      </c>
      <c r="L6" s="84" t="s">
        <v>272</v>
      </c>
      <c r="M6" s="38" t="s">
        <v>273</v>
      </c>
      <c r="N6" s="84">
        <v>352942</v>
      </c>
      <c r="O6" s="84" t="s">
        <v>294</v>
      </c>
      <c r="P6" s="84">
        <v>501189</v>
      </c>
      <c r="Q6" s="38" t="s">
        <v>295</v>
      </c>
      <c r="R6" s="38" t="s">
        <v>276</v>
      </c>
      <c r="S6" s="84" t="s">
        <v>296</v>
      </c>
      <c r="T6" s="84" t="s">
        <v>296</v>
      </c>
      <c r="U6" s="84" t="s">
        <v>278</v>
      </c>
      <c r="V6" s="84" t="s">
        <v>297</v>
      </c>
      <c r="W6" s="84">
        <v>541</v>
      </c>
      <c r="X6" s="38" t="s">
        <v>298</v>
      </c>
      <c r="Y6" s="84">
        <v>348837305</v>
      </c>
      <c r="Z6" s="38" t="s">
        <v>299</v>
      </c>
      <c r="AA6" s="108" t="s">
        <v>300</v>
      </c>
      <c r="AB6" s="84">
        <v>41952</v>
      </c>
      <c r="AC6" s="108" t="s">
        <v>301</v>
      </c>
      <c r="AD6" s="84">
        <v>24</v>
      </c>
      <c r="AE6" s="84" t="s">
        <v>284</v>
      </c>
      <c r="AF6" s="84" t="s">
        <v>302</v>
      </c>
      <c r="AG6" s="108" t="s">
        <v>303</v>
      </c>
      <c r="AH6" s="84" t="s">
        <v>287</v>
      </c>
      <c r="AI6" s="108" t="s">
        <v>304</v>
      </c>
      <c r="AJ6" s="84">
        <v>2137</v>
      </c>
      <c r="AK6" s="84">
        <v>2250</v>
      </c>
      <c r="AL6" s="108" t="s">
        <v>305</v>
      </c>
      <c r="AM6" s="84">
        <v>27397.040000000001</v>
      </c>
      <c r="AN6" s="112">
        <v>10739.96</v>
      </c>
      <c r="AO6" s="112">
        <v>38137</v>
      </c>
      <c r="AP6" s="112">
        <v>14554.96</v>
      </c>
      <c r="AQ6" s="112">
        <v>1195.04</v>
      </c>
      <c r="AR6" s="112">
        <v>15750</v>
      </c>
      <c r="AS6" s="112">
        <v>14554.96</v>
      </c>
      <c r="AT6" s="112">
        <v>1195.04</v>
      </c>
      <c r="AU6" s="112">
        <v>15750</v>
      </c>
      <c r="AV6" s="84">
        <v>37</v>
      </c>
      <c r="AW6" s="84"/>
      <c r="AX6" s="84"/>
      <c r="AY6" s="108"/>
      <c r="AZ6" s="84"/>
      <c r="BA6" s="84"/>
      <c r="BB6" s="84" t="s">
        <v>290</v>
      </c>
      <c r="BC6" s="84" t="s">
        <v>291</v>
      </c>
      <c r="BD6" s="108" t="s">
        <v>306</v>
      </c>
      <c r="BE6" s="84">
        <v>41952</v>
      </c>
      <c r="BF6" s="38" t="s">
        <v>296</v>
      </c>
      <c r="BG6" s="84" t="s">
        <v>307</v>
      </c>
      <c r="BH6" s="114" t="s">
        <v>325</v>
      </c>
      <c r="BI6" s="38" t="s">
        <v>110</v>
      </c>
      <c r="BJ6" s="85">
        <v>45989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27000</v>
      </c>
      <c r="BQ6" s="117" t="s">
        <v>202</v>
      </c>
      <c r="BR6" s="118" t="s">
        <v>331</v>
      </c>
    </row>
    <row r="7" spans="1:70" s="113" customFormat="1" ht="15" customHeight="1" x14ac:dyDescent="0.3">
      <c r="A7" s="84">
        <v>3</v>
      </c>
      <c r="B7" s="38" t="s">
        <v>270</v>
      </c>
      <c r="C7" s="38" t="s">
        <v>247</v>
      </c>
      <c r="D7" s="38" t="s">
        <v>253</v>
      </c>
      <c r="E7" s="38" t="s">
        <v>258</v>
      </c>
      <c r="F7" s="38" t="s">
        <v>259</v>
      </c>
      <c r="G7" s="84" t="s">
        <v>260</v>
      </c>
      <c r="H7" s="38" t="s">
        <v>259</v>
      </c>
      <c r="I7" s="84">
        <v>51469</v>
      </c>
      <c r="J7" s="38" t="s">
        <v>308</v>
      </c>
      <c r="K7" s="84">
        <v>51469</v>
      </c>
      <c r="L7" s="84" t="s">
        <v>309</v>
      </c>
      <c r="M7" s="38" t="s">
        <v>310</v>
      </c>
      <c r="N7" s="84">
        <v>84434</v>
      </c>
      <c r="O7" s="84" t="s">
        <v>311</v>
      </c>
      <c r="P7" s="84">
        <v>119853</v>
      </c>
      <c r="Q7" s="38" t="s">
        <v>312</v>
      </c>
      <c r="R7" s="38" t="s">
        <v>313</v>
      </c>
      <c r="S7" s="84" t="s">
        <v>314</v>
      </c>
      <c r="T7" s="84" t="s">
        <v>314</v>
      </c>
      <c r="U7" s="84" t="s">
        <v>278</v>
      </c>
      <c r="V7" s="84" t="s">
        <v>297</v>
      </c>
      <c r="W7" s="84">
        <v>0</v>
      </c>
      <c r="X7" s="38" t="s">
        <v>315</v>
      </c>
      <c r="Y7" s="84">
        <v>29458918</v>
      </c>
      <c r="Z7" s="38" t="s">
        <v>316</v>
      </c>
      <c r="AA7" s="108" t="s">
        <v>317</v>
      </c>
      <c r="AB7" s="84">
        <v>77790</v>
      </c>
      <c r="AC7" s="108" t="s">
        <v>283</v>
      </c>
      <c r="AD7" s="84">
        <v>24</v>
      </c>
      <c r="AE7" s="84" t="s">
        <v>318</v>
      </c>
      <c r="AF7" s="84" t="s">
        <v>319</v>
      </c>
      <c r="AG7" s="108" t="s">
        <v>320</v>
      </c>
      <c r="AH7" s="84" t="s">
        <v>321</v>
      </c>
      <c r="AI7" s="108" t="s">
        <v>317</v>
      </c>
      <c r="AJ7" s="84">
        <v>4000</v>
      </c>
      <c r="AK7" s="84">
        <v>4000</v>
      </c>
      <c r="AL7" s="108" t="s">
        <v>322</v>
      </c>
      <c r="AM7" s="84">
        <v>73863.350000000006</v>
      </c>
      <c r="AN7" s="112">
        <v>9471.76</v>
      </c>
      <c r="AO7" s="112">
        <v>83335.11</v>
      </c>
      <c r="AP7" s="112">
        <v>3926.65</v>
      </c>
      <c r="AQ7" s="112">
        <v>0.24</v>
      </c>
      <c r="AR7" s="112">
        <v>3926.89</v>
      </c>
      <c r="AS7" s="112">
        <v>3926.65</v>
      </c>
      <c r="AT7" s="112">
        <v>0.24</v>
      </c>
      <c r="AU7" s="112">
        <v>3926.89</v>
      </c>
      <c r="AV7" s="84">
        <v>51</v>
      </c>
      <c r="AW7" s="84"/>
      <c r="AX7" s="84"/>
      <c r="AY7" s="108"/>
      <c r="AZ7" s="84"/>
      <c r="BA7" s="84"/>
      <c r="BB7" s="84" t="s">
        <v>290</v>
      </c>
      <c r="BC7" s="84" t="s">
        <v>291</v>
      </c>
      <c r="BD7" s="108" t="s">
        <v>323</v>
      </c>
      <c r="BE7" s="84">
        <v>77790</v>
      </c>
      <c r="BF7" s="38" t="s">
        <v>314</v>
      </c>
      <c r="BG7" s="84" t="s">
        <v>324</v>
      </c>
      <c r="BH7" s="114" t="s">
        <v>325</v>
      </c>
      <c r="BI7" s="38" t="s">
        <v>110</v>
      </c>
      <c r="BJ7" s="85">
        <v>46004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>
        <v>4000</v>
      </c>
      <c r="BQ7" s="117" t="s">
        <v>203</v>
      </c>
      <c r="BR7" s="118" t="s">
        <v>326</v>
      </c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2026-01-09T05:10:32Z</dcterms:modified>
</cp:coreProperties>
</file>