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Obra CSS report- Sangita Devi\Obra CSS report- Sangita Devi\"/>
    </mc:Choice>
  </mc:AlternateContent>
  <xr:revisionPtr revIDLastSave="0" documentId="8_{CF7D4A88-1344-4E7E-A2B5-FBCFFC71D72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<sst xmlns="http://schemas.openxmlformats.org/spreadsheetml/2006/main" count="357" uniqueCount="301">
  <si>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</si>
  <si>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</si>
  <si>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</si>
  <si>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</si>
  <si>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</si>
  <si>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</si>
  <si>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</si>
  <si>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</si>
  <si>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</si>
  <si>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</si>
  <si>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</si>
  <si>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</si>
  <si>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</si>
  <si>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</si>
  <si>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</si>
  <si>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</si>
  <si>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</si>
  <si>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</si>
  <si>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</si>
  <si>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</si>
  <si>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</si>
  <si>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</si>
  <si>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</si>
  <si>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</si>
  <si>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</si>
  <si>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</si>
  <si>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</si>
  <si>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</si>
  <si>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</si>
  <si>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</si>
  <si>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</si>
  <si>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</si>
  <si>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</si>
  <si>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</si>
  <si>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</si>
  <si>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</si>
  <si>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</si>
  <si>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</si>
  <si>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</si>
  <si>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</si>
  <si>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</si>
  <si>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</si>
  <si>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</si>
  <si>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</si>
  <si>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</si>
  <si>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</si>
  <si>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</si>
  <si>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</si>
  <si>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</si>
  <si>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</si>
  <si>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</si>
  <si>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</si>
  <si>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</si>
  <si>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</si>
  <si>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</si>
  <si>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</si>
  <si>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</si>
  <si>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</si>
  <si>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</si>
  <si>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</si>
  <si>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</si>
  <si>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</si>
  <si>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</si>
  <si>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</si>
  <si>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</si>
  <si>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</si>
  <si>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</si>
  <si>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</si>
  <si>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</si>
  <si>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</si>
  <si>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</si>
  <si>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</si>
  <si>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</si>
  <si>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</si>
  <si>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</si>
  <si>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</si>
  <si>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</si>
  <si>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</si>
  <si>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</si>
  <si>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</si>
  <si>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</si>
  <si>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</si>
  <si>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</si>
  <si>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</si>
  <si>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</si>
  <si>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</si>
  <si>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</si>
  <si>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</si>
  <si>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</si>
  <si>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</si>
  <si>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</si>
  <si>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</si>
  <si>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</si>
  <si>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</si>
  <si>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</si>
  <si>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</si>
  <si>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</si>
  <si>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</si>
  <si>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</si>
  <si>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</si>
  <si>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</si>
  <si>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</si>
  <si>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</si>
  <si>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</si>
  <si>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</si>
  <si>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</si>
  <si>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</si>
  <si>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</si>
  <si>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</si>
  <si>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</si>
  <si>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</si>
  <si>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</si>
  <si>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</si>
  <si>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</si>
  <si>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</si>
  <si>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</si>
  <si>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</si>
  <si>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</si>
  <si>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</si>
  <si>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</si>
  <si>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</si>
  <si>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</si>
  <si>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</si>
  <si>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</si>
  <si>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</si>
  <si>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</si>
  <si>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</si>
  <si>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</si>
  <si>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</si>
  <si>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</si>
  <si>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</si>
  <si>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</si>
  <si>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</si>
  <si>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</si>
  <si>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</si>
  <si>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</si>
  <si>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</si>
  <si>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</si>
  <si>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</si>
  <si>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</si>
  <si>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</si>
  <si>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</si>
  <si>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</si>
  <si>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</si>
  <si>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</si>
  <si>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</si>
  <si>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</si>
  <si>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</si>
  <si>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</si>
  <si>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</si>
  <si>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</si>
  <si>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</si>
  <si>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</si>
  <si>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</si>
  <si>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</si>
  <si>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</si>
  <si>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</si>
  <si>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</si>
  <si>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</si>
  <si>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</si>
  <si>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</si>
  <si>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</si>
  <si>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</si>
  <si>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</si>
  <si>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</si>
  <si>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</si>
  <si>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</si>
  <si>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</si>
  <si>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</si>
  <si>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</si>
  <si>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</si>
  <si>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</si>
  <si>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</si>
  <si>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</si>
  <si>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</si>
  <si>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</si>
  <si>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</si>
  <si>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</si>
  <si>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</si>
  <si>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</si>
  <si>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</si>
  <si>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</si>
  <si>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</si>
  <si>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</si>
  <si>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</si>
  <si>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</si>
  <si>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</si>
  <si>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</si>
  <si>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</si>
  <si>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</si>
  <si>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</si>
  <si>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</si>
  <si>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</si>
  <si>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</si>
  <si>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</si>
  <si>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</si>
  <si>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</si>
  <si>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</si>
  <si>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</si>
  <si>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</si>
  <si>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</si>
  <si>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</si>
  <si>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</si>
  <si>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</si>
  <si>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</si>
  <si>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</si>
  <si>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</si>
  <si>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</si>
  <si>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</si>
  <si>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</si>
  <si>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</si>
  <si>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</si>
  <si>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</si>
  <si>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</si>
  <si>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</si>
  <si>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</si>
  <si>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</si>
  <si>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</si>
  <si>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</si>
  <si>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</si>
  <si>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</si>
  <si>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</si>
  <si>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</si>
  <si>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</si>
  <si>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</si>
  <si>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</si>
  <si>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</si>
  <si>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</si>
  <si>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</si>
  <si>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</si>
  <si>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</si>
  <si>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</si>
  <si>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</si>
  <si>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</si>
  <si>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</si>
  <si>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</si>
  <si>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</si>
  <si>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</si>
  <si>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</si>
  <si>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</si>
  <si>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</si>
  <si>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</si>
  <si>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</si>
  <si>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</si>
  <si>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</si>
  <si>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Thursday, November 6, 2025 6:25 PM</t>
  </si>
  <si>
    <t>To Date :05-Nov-2025</t>
  </si>
  <si>
    <t>North</t>
  </si>
  <si>
    <t>Bihar-2</t>
  </si>
  <si>
    <t>Gaya</t>
  </si>
  <si>
    <t>Aurangabad(BH)</t>
  </si>
  <si>
    <t>Amba</t>
  </si>
  <si>
    <t>BH2986</t>
  </si>
  <si>
    <t>Obra</t>
  </si>
  <si>
    <t>Jinoriya</t>
  </si>
  <si>
    <t>SF0091118</t>
  </si>
  <si>
    <t>Nitish Kumar</t>
  </si>
  <si>
    <t>581214</t>
  </si>
  <si>
    <t>1051698</t>
  </si>
  <si>
    <t>Chetana</t>
  </si>
  <si>
    <t>SID951374828440</t>
  </si>
  <si>
    <t>BC</t>
  </si>
  <si>
    <t>HINDU</t>
  </si>
  <si>
    <t>Agriculture &amp; Farming</t>
  </si>
  <si>
    <t>SANGITA DEVI</t>
  </si>
  <si>
    <t>25-Jan-2024</t>
  </si>
  <si>
    <t>04</t>
  </si>
  <si>
    <t>4</t>
  </si>
  <si>
    <t>6.59 Yrs</t>
  </si>
  <si>
    <t>08 Apr 2019</t>
  </si>
  <si>
    <t>&gt; 6 to 10 Years</t>
  </si>
  <si>
    <t>04-Mar-2024</t>
  </si>
  <si>
    <t>04-Sep-2025</t>
  </si>
  <si>
    <t>Open</t>
  </si>
  <si>
    <t>6207406033</t>
  </si>
  <si>
    <t>Anug Kumar/SF0097354</t>
  </si>
  <si>
    <t>Amul Pathak</t>
  </si>
  <si>
    <t>SF0084982</t>
  </si>
  <si>
    <t>Creadit Assistant</t>
  </si>
  <si>
    <t>Dual Staff</t>
  </si>
  <si>
    <t>Available &amp; Updated</t>
  </si>
  <si>
    <t>L</t>
  </si>
  <si>
    <t>R</t>
  </si>
  <si>
    <t>Chandan Kumar</t>
  </si>
  <si>
    <t>SF0046791</t>
  </si>
  <si>
    <t>Branch Manager</t>
  </si>
  <si>
    <t>Javed Ansari</t>
  </si>
  <si>
    <t>SF0047897</t>
  </si>
  <si>
    <t>Branch Quality Manager</t>
  </si>
  <si>
    <t>FIR Not Filled</t>
  </si>
  <si>
    <t>CSS</t>
  </si>
  <si>
    <t>Ravish Kumar/SF0077095</t>
  </si>
  <si>
    <t>Akash Kumar/SF0031337</t>
  </si>
  <si>
    <t>Ravi Kumar Ranjan/SF0072744</t>
  </si>
  <si>
    <t>Saket Nath Thakur/SF0062081</t>
  </si>
  <si>
    <t>Absconding</t>
  </si>
  <si>
    <t>Completed-Report Submitted</t>
  </si>
  <si>
    <t>She paid three month EMI May-2025 ,July-2025 and Aug-2025 amount Rs. 11100 /- collected by Lo Amul Pathak/SF0084982 on date 13/08/2025 &amp; Rs-3900 on 04-09-2025 but account in fimo of Rs-3900 on 02-09-2025 &amp; Rs-3900 on 04-09-2025 remaining amount Rs-7200 still not accounted in fimo.</t>
  </si>
  <si>
    <t xml:space="preserve">She paid three month EMI May-2025 ,July-2025 and Aug-2025 amount Rs. 11100 /- collected by Lo Amul Pathak/SF0084982 on date 13/08/2025 but only  Rs-3900 accounted in fimo on 02-09-2025. </t>
  </si>
  <si>
    <t>she paid EMI Rs-3900 on 04-09-2025 &amp; the same amouunt accounted in fimo on 04-09-2025.</t>
  </si>
  <si>
    <t>FN25-26-02996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</si>
</sst>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BH2986</v>
      </c>
      <c r="D5" s="63" t="str">
        <f>IF('Physical Cash at Safe'!D28="Yes", 'Physical Cash at Safe'!A4, 'Borrower Wise Details'!C5)</f>
        <v>Obra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45964</v>
      </c>
      <c r="H5" s="107" t="s">
        <v>290</v>
      </c>
      <c r="I5" s="61">
        <v>45985</v>
      </c>
      <c r="J5" s="74" t="str">
        <f>IF('Physical Cash at Safe'!D28="Yes",'Physical Cash at Safe'!E28,IF('Borrower Wise Details'!D5&lt;&gt;"",'Borrower Wise Details'!D5,""))</f>
        <v>FN25-26-02996</v>
      </c>
      <c r="K5" s="81">
        <v>1</v>
      </c>
      <c r="L5" s="82">
        <v>15000</v>
      </c>
      <c r="M5" s="82">
        <v>7800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Amul Pathak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SF0084982</v>
      </c>
      <c r="U5" s="77" t="s">
        <v>295</v>
      </c>
      <c r="V5" s="61">
        <v>45914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45985</v>
      </c>
      <c r="AA5" s="61">
        <v>45985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E5" s="126">
        <f>IF(AND(AC5="", AD5=""), "", IF(AD5="", AC5, AC5 - IF(ISNUMBER(AD5), AD5, 0)))</f>
        <v>7200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45985</v>
      </c>
      <c r="AH5" s="70" t="s">
        <v>297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BH2986</v>
      </c>
      <c r="C5" s="50" t="str">
        <f>IF('Fraud Investigation Report'!D5="", "", 'Fraud Investigation Report'!D5)</f>
        <v>Obra</v>
      </c>
      <c r="D5" s="68" t="str">
        <f>IF(OR('Fraud Investigation Report'!R5="", 'Fraud Investigation Report'!R5=0), "", 'Fraud Investigation Report'!R5)</f>
        <v>Amul Pathak</v>
      </c>
      <c r="E5" s="68" t="str">
        <f>IF(OR('Fraud Investigation Report'!T5="", 'Fraud Investigation Report'!T5=0), "", 'Fraud Investigation Report'!T5)</f>
        <v>SF0084982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FN25-26-02996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15000</v>
      </c>
      <c r="O5" s="69">
        <f>IF('Fraud Investigation Report'!AD5="", "", 'Fraud Investigation Report'!AD5)</f>
        <v>7800</v>
      </c>
      <c r="P5" s="126">
        <f>IF(AND(N5="", O5=""), "", IF(O5="", N5, N5 - IF(ISNUMBER(O5), O5, 0)))</f>
        <v>7200</v>
      </c>
      <c r="Q5" s="49"/>
      <c r="R5" s="84" t="s">
        <v>289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45967</v>
      </c>
      <c r="C6" s="18">
        <v>45966</v>
      </c>
      <c r="D6" s="18">
        <v>45967</v>
      </c>
      <c r="E6" s="19">
        <v>0.58680555555555558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321</v>
      </c>
      <c r="C11" s="23">
        <f>B11*A11</f>
        <v>160500</v>
      </c>
      <c r="D11" s="25">
        <v>219</v>
      </c>
      <c r="E11" s="23">
        <f t="shared" ref="E11:E17" si="0">D11*A11</f>
        <v>109500</v>
      </c>
    </row>
    <row r="12" spans="1:5" ht="14.4" x14ac:dyDescent="0.3">
      <c r="A12" s="24">
        <v>200</v>
      </c>
      <c r="B12" s="25">
        <v>183</v>
      </c>
      <c r="C12" s="23">
        <f>B12*A12</f>
        <v>36600</v>
      </c>
      <c r="D12" s="25">
        <v>87</v>
      </c>
      <c r="E12" s="23">
        <f t="shared" si="0"/>
        <v>17400</v>
      </c>
    </row>
    <row r="13" spans="1:5" ht="14.4" x14ac:dyDescent="0.3">
      <c r="A13" s="24">
        <v>100</v>
      </c>
      <c r="B13" s="25">
        <v>224</v>
      </c>
      <c r="C13" s="23">
        <f t="shared" ref="C13:C17" si="1">B13*A13</f>
        <v>22400</v>
      </c>
      <c r="D13" s="25">
        <v>245</v>
      </c>
      <c r="E13" s="23">
        <f t="shared" si="0"/>
        <v>24500</v>
      </c>
    </row>
    <row r="14" spans="1:5" ht="14.4" x14ac:dyDescent="0.3">
      <c r="A14" s="24">
        <v>50</v>
      </c>
      <c r="B14" s="25">
        <v>88</v>
      </c>
      <c r="C14" s="23">
        <f t="shared" si="1"/>
        <v>4400</v>
      </c>
      <c r="D14" s="25">
        <v>34</v>
      </c>
      <c r="E14" s="23">
        <f t="shared" si="0"/>
        <v>1700</v>
      </c>
    </row>
    <row r="15" spans="1:5" ht="14.4" x14ac:dyDescent="0.3">
      <c r="A15" s="24">
        <v>20</v>
      </c>
      <c r="B15" s="25">
        <v>17</v>
      </c>
      <c r="C15" s="23">
        <f t="shared" si="1"/>
        <v>340</v>
      </c>
      <c r="D15" s="25">
        <v>16</v>
      </c>
      <c r="E15" s="23">
        <f t="shared" si="0"/>
        <v>320</v>
      </c>
    </row>
    <row r="16" spans="1:5" ht="14.4" x14ac:dyDescent="0.3">
      <c r="A16" s="24">
        <v>10</v>
      </c>
      <c r="B16" s="25">
        <v>121</v>
      </c>
      <c r="C16" s="23">
        <f t="shared" si="1"/>
        <v>1210</v>
      </c>
      <c r="D16" s="25">
        <v>18</v>
      </c>
      <c r="E16" s="23">
        <f t="shared" si="0"/>
        <v>180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51</v>
      </c>
      <c r="C18" s="23">
        <f>B18</f>
        <v>51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225501</v>
      </c>
      <c r="D19" s="30" t="s">
        <v>76</v>
      </c>
      <c r="E19" s="31">
        <f>SUM(E10:E18)</f>
        <v>153600</v>
      </c>
    </row>
    <row r="20" spans="1:5" ht="30" customHeight="1" x14ac:dyDescent="0.3">
      <c r="A20" s="160" t="s">
        <v>97</v>
      </c>
      <c r="B20" s="161"/>
      <c r="C20" s="32">
        <v>225501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71901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279</v>
      </c>
      <c r="C32" s="37" t="s">
        <v>82</v>
      </c>
      <c r="D32" s="137" t="s">
        <v>280</v>
      </c>
      <c r="E32" s="138"/>
    </row>
    <row r="33" spans="1:5" ht="18" customHeight="1" x14ac:dyDescent="0.3">
      <c r="A33" s="37" t="s">
        <v>83</v>
      </c>
      <c r="B33" s="106" t="s">
        <v>281</v>
      </c>
      <c r="C33" s="39" t="s">
        <v>84</v>
      </c>
      <c r="D33" s="131" t="s">
        <v>282</v>
      </c>
      <c r="E33" s="132"/>
    </row>
    <row r="34" spans="1:5" ht="27.6" x14ac:dyDescent="0.3">
      <c r="A34" s="39" t="s">
        <v>218</v>
      </c>
      <c r="B34" s="38" t="s">
        <v>283</v>
      </c>
      <c r="C34" s="39" t="s">
        <v>219</v>
      </c>
      <c r="D34" s="133" t="s">
        <v>286</v>
      </c>
      <c r="E34" s="134"/>
    </row>
    <row r="35" spans="1:5" ht="27.6" x14ac:dyDescent="0.3">
      <c r="A35" s="39" t="s">
        <v>220</v>
      </c>
      <c r="B35" s="38" t="s">
        <v>284</v>
      </c>
      <c r="C35" s="39" t="s">
        <v>222</v>
      </c>
      <c r="D35" s="133" t="s">
        <v>287</v>
      </c>
      <c r="E35" s="134"/>
    </row>
    <row r="36" spans="1:5" ht="25.5" customHeight="1" x14ac:dyDescent="0.3">
      <c r="A36" s="39" t="s">
        <v>221</v>
      </c>
      <c r="B36" s="38" t="s">
        <v>285</v>
      </c>
      <c r="C36" s="39" t="s">
        <v>223</v>
      </c>
      <c r="D36" s="135" t="s">
        <v>288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BH2986</v>
      </c>
      <c r="C5" s="119" t="str">
        <f>IF('Loan Outstanding Report'!$H$5="", "", 'Loan Outstanding Report'!$H$5)</f>
        <v>Obra</v>
      </c>
      <c r="D5" s="41" t="s">
        <v>300</v>
      </c>
      <c r="E5" s="65">
        <v>45985</v>
      </c>
      <c r="F5" s="38" t="s">
        <v>276</v>
      </c>
      <c r="G5" s="49" t="s">
        <v>277</v>
      </c>
      <c r="H5" s="49" t="s">
        <v>278</v>
      </c>
      <c r="I5" s="120" t="s">
        <v>257</v>
      </c>
      <c r="J5" s="120" t="s">
        <v>260</v>
      </c>
      <c r="K5" s="120" t="s">
        <v>264</v>
      </c>
      <c r="L5" s="11">
        <v>354856127</v>
      </c>
      <c r="M5" s="65" t="s">
        <v>265</v>
      </c>
      <c r="N5" s="124">
        <v>73000</v>
      </c>
      <c r="O5" s="124">
        <v>3900</v>
      </c>
      <c r="P5" s="121" t="s">
        <v>139</v>
      </c>
      <c r="Q5" s="80">
        <v>45882</v>
      </c>
      <c r="R5" s="124">
        <v>11100</v>
      </c>
      <c r="S5" s="124">
        <v>3900</v>
      </c>
      <c r="T5" s="124">
        <v>0</v>
      </c>
      <c r="U5" s="125">
        <f t="shared" ref="U5" si="0">IF(AND(ISBLANK(R5),ISBLANK(S5),ISBLANK(T5)),"",R5-(S5+T5))</f>
        <v>7200</v>
      </c>
      <c r="V5" s="117" t="s">
        <v>202</v>
      </c>
      <c r="W5" s="122" t="s">
        <v>298</v>
      </c>
    </row>
    <row r="6" spans="1:23" ht="25.05" customHeight="1" x14ac:dyDescent="0.3">
      <c r="A6" s="64">
        <v>2</v>
      </c>
      <c r="B6" s="60" t="str">
        <f>IF(J6&lt;&gt;"", $B$5, "")</f>
        <v>BH2986</v>
      </c>
      <c r="C6" s="119" t="str">
        <f>IF(J6&lt;&gt;"", $C$5, "")</f>
        <v>Obra</v>
      </c>
      <c r="D6" s="41" t="str">
        <f>IF(J6&lt;&gt;"", $D$5, "")</f>
        <v>FN25-26-02996</v>
      </c>
      <c r="E6" s="65">
        <v>45985</v>
      </c>
      <c r="F6" s="38" t="str">
        <f>IF(J6&lt;&gt;"", $F$5, "")</f>
        <v>Amul Pathak</v>
      </c>
      <c r="G6" s="49" t="str">
        <f>IF(J6&lt;&gt;"", $G$5, "")</f>
        <v>SF0084982</v>
      </c>
      <c r="H6" s="49" t="str">
        <f>IF(J6&lt;&gt;"", $H$5, "")</f>
        <v>Creadit Assistant</v>
      </c>
      <c r="I6" s="120" t="s">
        <v>257</v>
      </c>
      <c r="J6" s="120" t="s">
        <v>260</v>
      </c>
      <c r="K6" s="120" t="s">
        <v>264</v>
      </c>
      <c r="L6" s="11">
        <v>354856127</v>
      </c>
      <c r="M6" s="65" t="s">
        <v>265</v>
      </c>
      <c r="N6" s="124">
        <v>73000</v>
      </c>
      <c r="O6" s="124">
        <v>3900</v>
      </c>
      <c r="P6" s="121" t="s">
        <v>139</v>
      </c>
      <c r="Q6" s="80">
        <v>45904</v>
      </c>
      <c r="R6" s="124">
        <v>3900</v>
      </c>
      <c r="S6" s="124">
        <v>3900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299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21158</v>
      </c>
      <c r="J5" s="38" t="s">
        <v>254</v>
      </c>
      <c r="K5" s="84">
        <v>21158</v>
      </c>
      <c r="L5" s="84" t="s">
        <v>255</v>
      </c>
      <c r="M5" s="38" t="s">
        <v>256</v>
      </c>
      <c r="N5" s="84">
        <v>30473</v>
      </c>
      <c r="O5" s="84" t="s">
        <v>257</v>
      </c>
      <c r="P5" s="84">
        <v>47203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354856127</v>
      </c>
      <c r="Z5" s="38" t="s">
        <v>264</v>
      </c>
      <c r="AA5" s="108" t="s">
        <v>265</v>
      </c>
      <c r="AB5" s="84">
        <v>73000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3900</v>
      </c>
      <c r="AK5" s="84">
        <v>3900</v>
      </c>
      <c r="AL5" s="108" t="s">
        <v>272</v>
      </c>
      <c r="AM5" s="84">
        <v>47296.67</v>
      </c>
      <c r="AN5" s="112">
        <v>19003.330000000002</v>
      </c>
      <c r="AO5" s="112">
        <v>66300</v>
      </c>
      <c r="AP5" s="112">
        <v>25703.33</v>
      </c>
      <c r="AQ5" s="112">
        <v>2248.67</v>
      </c>
      <c r="AR5" s="112">
        <v>27952</v>
      </c>
      <c r="AS5" s="112">
        <v>13863.61</v>
      </c>
      <c r="AT5" s="112">
        <v>1736.39</v>
      </c>
      <c r="AU5" s="112">
        <v>15600</v>
      </c>
      <c r="AV5" s="84">
        <v>21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45985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15000</v>
      </c>
      <c r="BQ5" s="117" t="s">
        <v>202</v>
      </c>
      <c r="BR5" s="129" t="s">
        <v>297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2025-11-24T10:54:46Z</dcterms:modified>
</cp:coreProperties>
</file>