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FN25-26-02999/FN25-26-02999/"/>
    </mc:Choice>
  </mc:AlternateContent>
  <xr:revisionPtr revIDLastSave="133" documentId="8_{3FBF647F-5D9F-4FEC-A389-4BF0F7D8376B}" xr6:coauthVersionLast="47" xr6:coauthVersionMax="47" xr10:uidLastSave="{C1AB4DC1-B406-4611-8366-2F21F7975EC4}"/>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D5" i="7" l="1"/>
  <c r="C5" i="7"/>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<sst xmlns="http://schemas.openxmlformats.org/spreadsheetml/2006/main" count="309" uniqueCount="278">
  <si>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</si>
  <si>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</si>
  <si>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</si>
  <si>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</si>
  <si>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</si>
  <si>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</si>
  <si>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</si>
  <si>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</si>
  <si>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</si>
  <si>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</si>
  <si>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</si>
  <si>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</si>
  <si>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</si>
  <si>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</si>
  <si>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</si>
  <si>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</si>
  <si>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</si>
  <si>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</si>
  <si>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</si>
  <si>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</si>
  <si>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</si>
  <si>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</si>
  <si>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</si>
  <si>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</si>
  <si>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</si>
  <si>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</si>
  <si>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</si>
  <si>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</si>
  <si>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</si>
  <si>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</si>
  <si>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</si>
  <si>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</si>
  <si>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</si>
  <si>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</si>
  <si>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</si>
  <si>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</si>
  <si>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</si>
  <si>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</si>
  <si>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</si>
  <si>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</si>
  <si>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</si>
  <si>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</si>
  <si>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</si>
  <si>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</si>
  <si>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</si>
  <si>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</si>
  <si>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</si>
  <si>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</si>
  <si>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</si>
  <si>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</si>
  <si>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</si>
  <si>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</si>
  <si>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</si>
  <si>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</si>
  <si>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</si>
  <si>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</si>
  <si>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</si>
  <si>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</si>
  <si>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</si>
  <si>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</si>
  <si>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</si>
  <si>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</si>
  <si>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</si>
  <si>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</si>
  <si>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</si>
  <si>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</si>
  <si>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</si>
  <si>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</si>
  <si>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</si>
  <si>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</si>
  <si>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</si>
  <si>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</si>
  <si>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</si>
  <si>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</si>
  <si>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</si>
  <si>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</si>
  <si>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</si>
  <si>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</si>
  <si>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</si>
  <si>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</si>
  <si>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</si>
  <si>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</si>
  <si>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</si>
  <si>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</si>
  <si>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</si>
  <si>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</si>
  <si>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</si>
  <si>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</si>
  <si>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</si>
  <si>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</si>
  <si>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</si>
  <si>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</si>
  <si>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</si>
  <si>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</si>
  <si>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</si>
  <si>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</si>
  <si>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</si>
  <si>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</si>
  <si>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</si>
  <si>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</si>
  <si>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</si>
  <si>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</si>
  <si>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</si>
  <si>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</si>
  <si>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</si>
  <si>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</si>
  <si>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</si>
  <si>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</si>
  <si>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</si>
  <si>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</si>
  <si>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</si>
  <si>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</si>
  <si>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</si>
  <si>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</si>
  <si>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</si>
  <si>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</si>
  <si>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</si>
  <si>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</si>
  <si>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</si>
  <si>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</si>
  <si>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</si>
  <si>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</si>
  <si>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</si>
  <si>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</si>
  <si>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</si>
  <si>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</si>
  <si>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</si>
  <si>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</si>
  <si>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</si>
  <si>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</si>
  <si>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</si>
  <si>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</si>
  <si>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</si>
  <si>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</si>
  <si>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</si>
  <si>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</si>
  <si>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</si>
  <si>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</si>
  <si>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</si>
  <si>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</si>
  <si>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</si>
  <si>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</si>
  <si>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</si>
  <si>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</si>
  <si>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</si>
  <si>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</si>
  <si>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</si>
  <si>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</si>
  <si>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</si>
  <si>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</si>
  <si>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</si>
  <si>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</si>
  <si>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</si>
  <si>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</si>
  <si>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</si>
  <si>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</si>
  <si>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</si>
  <si>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</si>
  <si>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</si>
  <si>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</si>
  <si>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</si>
  <si>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</si>
  <si>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</si>
  <si>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</si>
  <si>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</si>
  <si>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</si>
  <si>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</si>
  <si>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</si>
  <si>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</si>
  <si>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</si>
  <si>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</si>
  <si>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</si>
  <si>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</si>
  <si>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</si>
  <si>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</si>
  <si>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</si>
  <si>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</si>
  <si>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</si>
  <si>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</si>
  <si>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</si>
  <si>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</si>
  <si>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</si>
  <si>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</si>
  <si>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</si>
  <si>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</si>
  <si>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</si>
  <si>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</si>
  <si>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</si>
  <si>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</si>
  <si>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</si>
  <si>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</si>
  <si>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</si>
  <si>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</si>
  <si>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</si>
  <si>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</si>
  <si>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</si>
  <si>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</si>
  <si>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</si>
  <si>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</si>
  <si>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</si>
  <si>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</si>
  <si>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</si>
  <si>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</si>
  <si>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</si>
  <si>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</si>
  <si>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</si>
  <si>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</si>
  <si>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</si>
  <si>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</si>
  <si>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</si>
  <si>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</si>
  <si>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</si>
  <si>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</si>
  <si>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</si>
  <si>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</si>
  <si>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</si>
  <si>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</si>
  <si>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</si>
  <si>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</si>
  <si>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</si>
  <si>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</si>
  <si>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</si>
  <si>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</si>
  <si>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</si>
  <si>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</si>
  <si>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</si>
  <si>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</si>
  <si>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</si>
  <si>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</si>
  <si>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</si>
  <si>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</si>
  <si>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</si>
  <si>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</si>
  <si>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</si>
  <si>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</si>
  <si>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</si>
  <si>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</si>
  <si>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</si>
  <si>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</si>
  <si>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</si>
  <si>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</si>
  <si>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</si>
  <si>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</si>
  <si>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</si>
  <si>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UP3489</t>
  </si>
  <si>
    <t>Muhamdabad</t>
  </si>
  <si>
    <t>Sindhora</t>
  </si>
  <si>
    <t>YusufPur</t>
  </si>
  <si>
    <t xml:space="preserve">Varanasi </t>
  </si>
  <si>
    <t>Uttar Pradesh</t>
  </si>
  <si>
    <t>Pankaj Yadav</t>
  </si>
  <si>
    <t>SF0074343</t>
  </si>
  <si>
    <t>FN25-26-02999</t>
  </si>
  <si>
    <t>No Action Taken</t>
  </si>
  <si>
    <t>IA</t>
  </si>
  <si>
    <t>Ajay Gautam/SF0074699</t>
  </si>
  <si>
    <t>Vipin Yadav/SF0071928</t>
  </si>
  <si>
    <t>Suspended-Not Working</t>
  </si>
  <si>
    <t>Completed-Report Submitted</t>
  </si>
  <si>
    <t>Dual Staff</t>
  </si>
  <si>
    <t>477123/G1</t>
  </si>
  <si>
    <t>Deepak Kumar</t>
  </si>
  <si>
    <t>SF0084570</t>
  </si>
  <si>
    <t>Credit Assistant</t>
  </si>
  <si>
    <t>477123/G2</t>
  </si>
  <si>
    <t>Karan Kumar</t>
  </si>
  <si>
    <t>SF0075490</t>
  </si>
  <si>
    <t>Available &amp; Updated</t>
  </si>
  <si>
    <t>Branch Manager</t>
  </si>
  <si>
    <t>Audit Team verified the physical cash closing on 23-10-2025 and short cash amount of Rs. 2,36,518/- was observed.
According to BQM (Shravan Kumar Soni/SF0060925) - Demand amount not collected by Loan officers from the borrower but the entry was posted and authentication done. (Borrower wise details not available)
BQM Shravan Kumar Soni went to the field on 24-Oct-2025 with previous day physical closing amount of Rs. 1,68,042/- (94,240 + 73802/-) and not return from the field.
Hence in the branch total short cash closing is Rs. 4,04,560/-
BQM Shravan Kumar Soni/SF0060925 : (1,18,259 + 1,68,042) = Rs. 2,86,301/-
Senior Loan Officer Pankaj Yadav/SF0074343 : Rs. 1,18,259/-
Note : Account team posted an amount of Rs. 4,04,560/- in the R&amp;P under the "General Advance Given" on 
10-Nov-2025.</t>
  </si>
  <si>
    <t xml:space="preserve">Amount of Rs. 4,04,560/- found short (Account team posted an amount of Rs. 4,04,560/- in the R&amp;P under the "General Advance Given" on 10-Nov-2025.
Audit Team verified the physical cash closing on 23-10-2025 and short cash amount of Rs. 2,36,518/- was observed.
According to BQM (Shravan Kumar Soni/SF0060925) - Demand amount not collected by Loan officers from the borrower but the entry was posted and authentication done. (Borrower wise details not provided by the branch team)
Hence Non-Financial complaint had been registered pertaining to complaint number NF25-26-01882, and asked to the BQM Shravan Kumar Soni to provide borrower wise details. but borrower wise details not provided by branch team.
Hence, we equally divided the short amount on the both Key holder name, and raised also financial complaint against the Senior Loan Officer Pankaj Yadav/SF0074343, Financial Complaint No: FN25-26-02999 (Both staff are the Key Holders)BQM Shravan Kumar Soni/SF0060925 : Rs. 1,18,259/-
Senior Loan Officer Pankaj Yadav/SF0074343 : Rs. 1,18,259/-
BQM Shravan Kumar Soni went to the field on 24-Oct-2025 with the previous day physical closing amount of Rs. 1,68,042/- (94,240 + 73802/-) and not return from the field.
Hence in the branch total short cash closing is Rs. 4,04,560/-
BQM Shravan Kumar Soni/SF0060925 : (1,18,259 + 1,68,042) = Rs. 2,86,301/-
Senior Loan Officer Pankaj Yadav/SF0074343 : Rs. 1,18,259/-
(Borrower wise details of short cash closing amount is not provided by the branch team hence we mentioned the Rs. 2,86,301/- in the fraud investigation report of BQM Shravan Kumar Soni pertaining to financial complaint no: FN25-26-02678 as cash closing misappropriation and mentioned the Rs. 1,18,259/- in the fraud investigation report of Senior Loan Officer Pankaj Yadav pertaining to financial complaint no: FN25-26-02999)
Note : Account team posted an amount of Rs. 4,04,560/- in the R&amp;P under the "General Advance Given" on 10-Nov-2025.
</t>
  </si>
  <si>
    <t>Senior Loan Officer</t>
  </si>
  <si>
    <t xml:space="preserve">Form Date : </t>
  </si>
  <si>
    <t xml:space="preserve">To Date : </t>
  </si>
  <si>
    <t xml:space="preserve">Reporting Time : </t>
  </si>
  <si>
    <t>Amount of Rs. 4,04,560/- found short (Account team posted an amount of Rs. 4,04,560/- in the R&amp;P under the "General Advance Given" on 10-Nov-2025.
Audit Team verified the physical cash closing on 23-10-2025 and short cash amount of Rs. 2,36,518/- was observed.
According to BQM (Shravan Kumar Soni/SF0060925) - Demand amount not collected by Loan officers from the borrower but the entry was posted and authentication done. (Borrower wise details not provided by the branch team)
Hence Non-Financial complaint had been registered pertaining to complaint number NF25-26-01882, and asked to the BQM Shravan Kumar Soni to provide borrower wise details. but borrower wise details not provided by branch team.
Hence, we equally divided the short amount on the both Key holder name, and raised also financial complaint against the Senior Loan Officer Pankaj Yadav/SF0074343, Financial Complaint No: FN25-26-02999 (Both staff are the Key Holders)BQM Shravan Kumar Soni/SF0060925 : Rs. 1,18,259/-
Senior Loan Officer Pankaj Yadav/SF0074343 : Rs. 1,18,259/-
BQM Shravan Kumar Soni went to the field on 24-Oct-2025 with the previous day physical closing amount of Rs. 1,68,042/- (94,240 + 73802/-) and not return from the field.
Hence in the branch total short cash closing is Rs. 4,04,560/-
BQM Shravan Kumar Soni/SF0060925 : (1,18,259 + 1,68,042) = Rs. 2,86,301/-
Senior Loan Officer Pankaj Yadav/SF0074343 : Rs. 1,18,259/-
(Borrower wise details of short cash closing amount is not provided by the branch team hence we mentioned the Rs. 2,86,301/- in the fraud investigation report of BQM Shravan Kumar Soni pertaining to financial complaint no: FN25-26-02678 as cash closing misappropriation and mentioned the Rs. 1,18,259/- in the fraud investigation report of Senior Loan Officer Pankaj Yadav pertaining to financial complaint no: FN25-26-02999)
Note : Account team posted an amount of Rs. 4,04,560/- in the R&amp;P under the "General Advance Given" on 10-Nov-2025.</t>
  </si>
  <si>
    <t>Ranjeet kumar/SF0071776</t>
  </si>
  <si>
    <t>Santosh kumar/SF0071836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</si>
</sst>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22" fillId="2" borderId="1" xfId="17" quotePrefix="1" applyFon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UP3489</v>
      </c>
      <c r="D5" s="63" t="str">
        <f>IF('Physical Cash at Safe'!D28="Yes", 'Physical Cash at Safe'!B4, 'Borrower Wise Details'!C5)</f>
        <v>Muhamdabad</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 xml:space="preserve">Varanasi </v>
      </c>
      <c r="G5" s="61">
        <v>45953</v>
      </c>
      <c r="H5" s="107" t="s">
        <v>254</v>
      </c>
      <c r="I5" s="61">
        <v>45985</v>
      </c>
      <c r="J5" s="74" t="str">
        <f>IF('Physical Cash at Safe'!D28="Yes",'Physical Cash at Safe'!E28,IF('Borrower Wise Details'!D5&lt;&gt;"",'Borrower Wise Details'!D5,""))</f>
        <v>FN25-26-02999</v>
      </c>
      <c r="K5" s="81">
        <v>0</v>
      </c>
      <c r="L5" s="82">
        <v>118259</v>
      </c>
      <c r="M5" s="82">
        <v>0</v>
      </c>
      <c r="N5" s="82" t="s">
        <v>277</v>
      </c>
      <c r="O5" s="82" t="s">
        <v>276</v>
      </c>
      <c r="P5" s="82" t="s">
        <v>255</v>
      </c>
      <c r="Q5" s="82" t="s">
        <v>256</v>
      </c>
      <c r="R5" s="75" t="str">
        <f>IF('Physical Cash at Safe'!$D$28="Yes", 'Physical Cash at Safe'!$A$28, IF('Borrower Wise Details'!F5&lt;&gt;"", 'Borrower Wise Details'!F5, ""))</f>
        <v>Pankaj Yadav</v>
      </c>
      <c r="S5" s="74" t="str">
        <f>IF('Physical Cash at Safe'!$D$28="Yes", 'Physical Cash at Safe'!$C$28, IF('Borrower Wise Details'!H5&lt;&gt;"", 'Borrower Wise Details'!H5, ""))</f>
        <v>Senior Loan Officer</v>
      </c>
      <c r="T5" s="74" t="str">
        <f>IF('Physical Cash at Safe'!$D$28="Yes", 'Physical Cash at Safe'!$B$28, IF('Borrower Wise Details'!G5&lt;&gt;"", 'Borrower Wise Details'!G5, ""))</f>
        <v>SF0074343</v>
      </c>
      <c r="U5" s="77" t="s">
        <v>257</v>
      </c>
      <c r="V5" s="61">
        <v>45983</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258</v>
      </c>
      <c r="Z5" s="61">
        <v>45993</v>
      </c>
      <c r="AA5" s="61">
        <v>46000</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118259</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118259</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46001</v>
      </c>
      <c r="AH5" s="70" t="s">
        <v>275</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UP3489</v>
      </c>
      <c r="C5" s="50" t="str">
        <f>IF('Fraud Investigation Report'!D5="", "", 'Fraud Investigation Report'!D5)</f>
        <v>Muhamdabad</v>
      </c>
      <c r="D5" s="68" t="str">
        <f>IF(OR('Fraud Investigation Report'!R5="", 'Fraud Investigation Report'!R5=0), "", 'Fraud Investigation Report'!R5)</f>
        <v>Pankaj Yadav</v>
      </c>
      <c r="E5" s="68" t="str">
        <f>IF(OR('Fraud Investigation Report'!T5="", 'Fraud Investigation Report'!T5=0), "", 'Fraud Investigation Report'!T5)</f>
        <v>SF0074343</v>
      </c>
      <c r="F5" s="68" t="str">
        <f>IF(OR('Fraud Investigation Report'!S5="", 'Fraud Investigation Report'!S5=0), "", 'Fraud Investigation Report'!S5)</f>
        <v>Senior Loan Officer</v>
      </c>
      <c r="G5" s="50" t="str">
        <f>IF('Fraud Investigation Report'!J5="", "", 'Fraud Investigation Report'!J5)</f>
        <v>FN25-26-02999</v>
      </c>
      <c r="H5" s="69">
        <f>IF(OR(ISNUMBER(SEARCH("Safe Locker Cash Siphoned Off",'Fraud Investigation Report'!W5)), ISNUMBER(SEARCH("Safe Locker Cash Siphoned Off",'Fraud Investigation Report'!X5))), 'Physical Cash at Safe'!$A$30, "")</f>
        <v>118259</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118259</v>
      </c>
      <c r="O5" s="69">
        <f>IF('Fraud Investigation Report'!AD5="", "", 'Fraud Investigation Report'!AD5)</f>
        <v>0</v>
      </c>
      <c r="P5" s="126">
        <f>IF(AND(N5="", O5=""), "", IF(O5="", N5, N5 - IF(ISNUMBER(O5), O5, 0)))</f>
        <v>118259</v>
      </c>
      <c r="Q5" s="49" t="s">
        <v>243</v>
      </c>
      <c r="R5" s="84" t="s">
        <v>253</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9" activePane="bottomLeft" state="frozen"/>
      <selection pane="bottomLeft" activeCell="B24" sqref="B24:E24"/>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244</v>
      </c>
      <c r="B4" s="41" t="s">
        <v>245</v>
      </c>
      <c r="C4" s="41" t="s">
        <v>246</v>
      </c>
      <c r="D4" s="41" t="s">
        <v>247</v>
      </c>
      <c r="E4" s="41" t="s">
        <v>248</v>
      </c>
    </row>
    <row r="5" spans="1:5" ht="35.25" customHeight="1" x14ac:dyDescent="0.35">
      <c r="A5" s="17" t="s">
        <v>5</v>
      </c>
      <c r="B5" s="17" t="s">
        <v>99</v>
      </c>
      <c r="C5" s="17" t="s">
        <v>213</v>
      </c>
      <c r="D5" s="17" t="s">
        <v>100</v>
      </c>
      <c r="E5" s="17" t="s">
        <v>69</v>
      </c>
    </row>
    <row r="6" spans="1:5" ht="25.5" customHeight="1" x14ac:dyDescent="0.35">
      <c r="A6" s="42" t="s">
        <v>249</v>
      </c>
      <c r="B6" s="18">
        <v>45993</v>
      </c>
      <c r="C6" s="18">
        <v>45992</v>
      </c>
      <c r="D6" s="18">
        <v>45993</v>
      </c>
      <c r="E6" s="19">
        <v>0.58333333333333337</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130">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0</v>
      </c>
      <c r="D19" s="30" t="s">
        <v>76</v>
      </c>
      <c r="E19" s="31">
        <f>SUM(E10:E18)</f>
        <v>0</v>
      </c>
    </row>
    <row r="20" spans="1:5" ht="30" customHeight="1" x14ac:dyDescent="0.35">
      <c r="A20" s="145" t="s">
        <v>97</v>
      </c>
      <c r="B20" s="146"/>
      <c r="C20" s="32">
        <v>0</v>
      </c>
      <c r="D20" s="33" t="s">
        <v>91</v>
      </c>
      <c r="E20" s="34">
        <v>0</v>
      </c>
    </row>
    <row r="21" spans="1:5" ht="30" customHeight="1" x14ac:dyDescent="0.35">
      <c r="A21" s="147" t="s">
        <v>88</v>
      </c>
      <c r="B21" s="148"/>
      <c r="C21" s="34">
        <v>0</v>
      </c>
      <c r="D21" s="33" t="s">
        <v>89</v>
      </c>
      <c r="E21" s="34">
        <v>0</v>
      </c>
    </row>
    <row r="22" spans="1:5" ht="30" customHeight="1" x14ac:dyDescent="0.35">
      <c r="A22" s="147" t="s">
        <v>77</v>
      </c>
      <c r="B22" s="148"/>
      <c r="C22" s="34">
        <v>0</v>
      </c>
      <c r="D22" s="35" t="s">
        <v>78</v>
      </c>
      <c r="E22" s="34"/>
    </row>
    <row r="23" spans="1:5" ht="30" customHeight="1" x14ac:dyDescent="0.35">
      <c r="A23" s="147" t="s">
        <v>79</v>
      </c>
      <c r="B23" s="148"/>
      <c r="C23" s="52">
        <f>(C19+C21)-(E20+E21)-E19</f>
        <v>0</v>
      </c>
      <c r="D23" s="53" t="s">
        <v>212</v>
      </c>
      <c r="E23" s="34">
        <v>0</v>
      </c>
    </row>
    <row r="24" spans="1:5" ht="82.5" customHeight="1" x14ac:dyDescent="0.35">
      <c r="A24" s="33" t="s">
        <v>80</v>
      </c>
      <c r="B24" s="132" t="s">
        <v>270</v>
      </c>
      <c r="C24" s="132"/>
      <c r="D24" s="132"/>
      <c r="E24" s="132"/>
    </row>
    <row r="25" spans="1:5" ht="57.75" customHeight="1" x14ac:dyDescent="0.35">
      <c r="A25" s="36" t="s">
        <v>81</v>
      </c>
      <c r="B25" s="154" t="s">
        <v>269</v>
      </c>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t="s">
        <v>250</v>
      </c>
      <c r="B28" s="41" t="s">
        <v>251</v>
      </c>
      <c r="C28" s="43" t="s">
        <v>271</v>
      </c>
      <c r="D28" s="43" t="s">
        <v>241</v>
      </c>
      <c r="E28" s="79" t="s">
        <v>252</v>
      </c>
    </row>
    <row r="29" spans="1:5" ht="30" customHeight="1" x14ac:dyDescent="0.35">
      <c r="A29" s="72" t="s">
        <v>188</v>
      </c>
      <c r="B29" s="73" t="s">
        <v>187</v>
      </c>
      <c r="C29" s="72" t="s">
        <v>214</v>
      </c>
      <c r="D29" s="157" t="s">
        <v>215</v>
      </c>
      <c r="E29" s="158"/>
    </row>
    <row r="30" spans="1:5" ht="40" customHeight="1" x14ac:dyDescent="0.35">
      <c r="A30" s="128">
        <v>118259</v>
      </c>
      <c r="B30" s="128">
        <v>0</v>
      </c>
      <c r="C30" s="129">
        <f>IF(AND(A30="",B30=""),"",A30-B30)</f>
        <v>118259</v>
      </c>
      <c r="D30" s="160" t="s">
        <v>191</v>
      </c>
      <c r="E30" s="161"/>
    </row>
    <row r="31" spans="1:5" ht="15" customHeight="1" x14ac:dyDescent="0.35">
      <c r="A31" s="162"/>
      <c r="B31" s="163"/>
      <c r="C31" s="163"/>
      <c r="D31" s="163"/>
      <c r="E31" s="164"/>
    </row>
    <row r="32" spans="1:5" ht="24.75" customHeight="1" x14ac:dyDescent="0.35">
      <c r="A32" s="37" t="s">
        <v>216</v>
      </c>
      <c r="B32" s="38" t="s">
        <v>259</v>
      </c>
      <c r="C32" s="37" t="s">
        <v>82</v>
      </c>
      <c r="D32" s="155" t="s">
        <v>267</v>
      </c>
      <c r="E32" s="156"/>
    </row>
    <row r="33" spans="1:5" ht="18" customHeight="1" x14ac:dyDescent="0.35">
      <c r="A33" s="37" t="s">
        <v>83</v>
      </c>
      <c r="B33" s="106" t="s">
        <v>260</v>
      </c>
      <c r="C33" s="39" t="s">
        <v>84</v>
      </c>
      <c r="D33" s="149" t="s">
        <v>264</v>
      </c>
      <c r="E33" s="150"/>
    </row>
    <row r="34" spans="1:5" ht="26" x14ac:dyDescent="0.35">
      <c r="A34" s="39" t="s">
        <v>217</v>
      </c>
      <c r="B34" s="38" t="s">
        <v>261</v>
      </c>
      <c r="C34" s="39" t="s">
        <v>218</v>
      </c>
      <c r="D34" s="151" t="s">
        <v>265</v>
      </c>
      <c r="E34" s="152"/>
    </row>
    <row r="35" spans="1:5" ht="26" x14ac:dyDescent="0.35">
      <c r="A35" s="39" t="s">
        <v>219</v>
      </c>
      <c r="B35" s="38" t="s">
        <v>262</v>
      </c>
      <c r="C35" s="39" t="s">
        <v>221</v>
      </c>
      <c r="D35" s="151" t="s">
        <v>266</v>
      </c>
      <c r="E35" s="152"/>
    </row>
    <row r="36" spans="1:5" ht="25.5" customHeight="1" x14ac:dyDescent="0.35">
      <c r="A36" s="39" t="s">
        <v>220</v>
      </c>
      <c r="B36" s="38" t="s">
        <v>263</v>
      </c>
      <c r="C36" s="39" t="s">
        <v>222</v>
      </c>
      <c r="D36" s="153" t="s">
        <v>268</v>
      </c>
      <c r="E36" s="153"/>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4" sqref="A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election activeCell="D9" sqref="D9"/>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272</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273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274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5">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5">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5">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5">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5">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5">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5">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5">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5">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5">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5">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5">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5">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5">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5">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5">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5">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5">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5">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5">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5">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5">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5">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5">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5">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5">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5">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5">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5">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5">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5">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5">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5">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5">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5">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5">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5">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5">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5">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5">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5">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5">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5">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5">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5">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5">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5">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5">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disablePrompts="1"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2025-12-10T07:05:05Z</dcterms:modified>
</cp:coreProperties>
</file>