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Review/Nautanwa_UP3277_CSS Borrower/"/>
    </mc:Choice>
  </mc:AlternateContent>
  <xr:revisionPtr revIDLastSave="22" documentId="13_ncr:1_{5839BED5-8801-46CD-AFD2-31F1542338E3}" xr6:coauthVersionLast="47" xr6:coauthVersionMax="47" xr10:uidLastSave="{8315CAEE-9E67-408D-B292-76F03D46739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<sst xmlns="http://schemas.openxmlformats.org/spreadsheetml/2006/main" count="336" uniqueCount="291">
  <si>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</si>
  <si>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</si>
  <si>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</si>
  <si>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</si>
  <si>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</si>
  <si>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</si>
  <si>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</si>
  <si>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</si>
  <si>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</si>
  <si>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</si>
  <si>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</si>
  <si>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</si>
  <si>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</si>
  <si>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</si>
  <si>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</si>
  <si>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</si>
  <si>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</si>
  <si>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</si>
  <si>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</si>
  <si>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</si>
  <si>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</si>
  <si>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</si>
  <si>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</si>
  <si>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</si>
  <si>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</si>
  <si>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</si>
  <si>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</si>
  <si>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</si>
  <si>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</si>
  <si>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</si>
  <si>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</si>
  <si>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</si>
  <si>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</si>
  <si>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</si>
  <si>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</si>
  <si>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</si>
  <si>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</si>
  <si>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</si>
  <si>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</si>
  <si>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</si>
  <si>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</si>
  <si>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</si>
  <si>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</si>
  <si>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</si>
  <si>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</si>
  <si>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</si>
  <si>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</si>
  <si>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</si>
  <si>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</si>
  <si>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</si>
  <si>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</si>
  <si>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</si>
  <si>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</si>
  <si>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</si>
  <si>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</si>
  <si>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</si>
  <si>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</si>
  <si>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</si>
  <si>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</si>
  <si>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</si>
  <si>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</si>
  <si>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</si>
  <si>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</si>
  <si>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</si>
  <si>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</si>
  <si>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</si>
  <si>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</si>
  <si>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</si>
  <si>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</si>
  <si>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</si>
  <si>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</si>
  <si>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</si>
  <si>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</si>
  <si>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</si>
  <si>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</si>
  <si>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</si>
  <si>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</si>
  <si>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</si>
  <si>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</si>
  <si>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</si>
  <si>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</si>
  <si>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</si>
  <si>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</si>
  <si>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</si>
  <si>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</si>
  <si>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</si>
  <si>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</si>
  <si>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</si>
  <si>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</si>
  <si>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</si>
  <si>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</si>
  <si>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</si>
  <si>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</si>
  <si>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</si>
  <si>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</si>
  <si>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</si>
  <si>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</si>
  <si>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</si>
  <si>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</si>
  <si>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</si>
  <si>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</si>
  <si>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</si>
  <si>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</si>
  <si>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</si>
  <si>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</si>
  <si>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</si>
  <si>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</si>
  <si>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</si>
  <si>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</si>
  <si>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</si>
  <si>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</si>
  <si>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</si>
  <si>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</si>
  <si>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</si>
  <si>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</si>
  <si>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</si>
  <si>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</si>
  <si>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</si>
  <si>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</si>
  <si>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</si>
  <si>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</si>
  <si>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</si>
  <si>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</si>
  <si>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</si>
  <si>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</si>
  <si>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</si>
  <si>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</si>
  <si>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</si>
  <si>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</si>
  <si>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</si>
  <si>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</si>
  <si>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</si>
  <si>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</si>
  <si>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</si>
  <si>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</si>
  <si>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</si>
  <si>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</si>
  <si>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</si>
  <si>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</si>
  <si>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</si>
  <si>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</si>
  <si>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</si>
  <si>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</si>
  <si>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</si>
  <si>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</si>
  <si>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</si>
  <si>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</si>
  <si>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</si>
  <si>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</si>
  <si>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</si>
  <si>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</si>
  <si>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</si>
  <si>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</si>
  <si>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</si>
  <si>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</si>
  <si>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</si>
  <si>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</si>
  <si>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</si>
  <si>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</si>
  <si>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</si>
  <si>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</si>
  <si>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</si>
  <si>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</si>
  <si>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</si>
  <si>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</si>
  <si>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</si>
  <si>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</si>
  <si>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</si>
  <si>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</si>
  <si>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</si>
  <si>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</si>
  <si>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</si>
  <si>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</si>
  <si>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</si>
  <si>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</si>
  <si>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</si>
  <si>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</si>
  <si>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</si>
  <si>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</si>
  <si>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</si>
  <si>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</si>
  <si>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</si>
  <si>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</si>
  <si>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</si>
  <si>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</si>
  <si>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</si>
  <si>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</si>
  <si>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</si>
  <si>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</si>
  <si>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</si>
  <si>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</si>
  <si>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</si>
  <si>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</si>
  <si>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</si>
  <si>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</si>
  <si>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</si>
  <si>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</si>
  <si>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</si>
  <si>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</si>
  <si>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</si>
  <si>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</si>
  <si>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</si>
  <si>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</si>
  <si>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</si>
  <si>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</si>
  <si>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</si>
  <si>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</si>
  <si>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</si>
  <si>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</si>
  <si>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</si>
  <si>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</si>
  <si>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</si>
  <si>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</si>
  <si>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</si>
  <si>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</si>
  <si>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</si>
  <si>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</si>
  <si>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</si>
  <si>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</si>
  <si>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</si>
  <si>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</si>
  <si>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</si>
  <si>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</si>
  <si>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</si>
  <si>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</si>
  <si>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</si>
  <si>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</si>
  <si>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</si>
  <si>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</si>
  <si>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</si>
  <si>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</si>
  <si>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</si>
  <si>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</si>
  <si>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</si>
  <si>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</si>
  <si>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</si>
  <si>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</si>
  <si>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</si>
  <si>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</si>
  <si>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</si>
  <si>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</si>
  <si>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</si>
  <si>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</si>
  <si>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</si>
  <si>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</si>
  <si>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</si>
  <si>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</si>
  <si>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</si>
  <si>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OBC</t>
  </si>
  <si>
    <t>HINDU</t>
  </si>
  <si>
    <t>Open</t>
  </si>
  <si>
    <t>CSS</t>
  </si>
  <si>
    <t>Nand Kishore Rai/SF0097965</t>
  </si>
  <si>
    <t>Completed-Report Submitted</t>
  </si>
  <si>
    <t>Complaint Lodged</t>
  </si>
  <si>
    <t>06-Mar-2024</t>
  </si>
  <si>
    <t>&gt;180</t>
  </si>
  <si>
    <t>Maharajganj</t>
  </si>
  <si>
    <t>Ramkola</t>
  </si>
  <si>
    <t>UP3277</t>
  </si>
  <si>
    <t xml:space="preserve">NIPANIYA MAHARAJGANJ </t>
  </si>
  <si>
    <t>SF0083932</t>
  </si>
  <si>
    <t>NIPANIYA MAHARAJGANJ  C5</t>
  </si>
  <si>
    <t>Belbhar 05 C5 G3</t>
  </si>
  <si>
    <t>Chetana Weekly</t>
  </si>
  <si>
    <t>SSF5657961</t>
  </si>
  <si>
    <t>Band Business</t>
  </si>
  <si>
    <t>MRS ASHA</t>
  </si>
  <si>
    <t>9718165692</t>
  </si>
  <si>
    <t>28-Feb-2024</t>
  </si>
  <si>
    <t>1</t>
  </si>
  <si>
    <t>1.70 Yrs</t>
  </si>
  <si>
    <t>28 Feb 2024</t>
  </si>
  <si>
    <t>&lt;= 2 Years</t>
  </si>
  <si>
    <t>30-Apr-2025</t>
  </si>
  <si>
    <t xml:space="preserve">Premchand </t>
  </si>
  <si>
    <t>Resigned-Exited</t>
  </si>
  <si>
    <t>Nitesh Kr Singh/SF0098725</t>
  </si>
  <si>
    <t>Sudhir Tiwari/SF0098608</t>
  </si>
  <si>
    <t>SF0068301</t>
  </si>
  <si>
    <t>Rishikesh Chaudhari</t>
  </si>
  <si>
    <t>Kapil Gautam/SF0045142</t>
  </si>
  <si>
    <t>FN25-26-03009</t>
  </si>
  <si>
    <t>Form Date : 25-Nov-2025</t>
  </si>
  <si>
    <t>To Date : 25-Nov-2025</t>
  </si>
  <si>
    <t xml:space="preserve">Reporting Time :Wednesday, November 25, 2025 12:10 PM </t>
  </si>
  <si>
    <t>Nautanwa</t>
  </si>
  <si>
    <t>Loan Officer</t>
  </si>
  <si>
    <t>Vipin Yadav/SF0071928</t>
  </si>
  <si>
    <t>Loan Officer Rishikesh Chaudhari/SF0068301 was found involved in Preclose Amount Misappropriated on the name of 1 borrower for the amounting to Rs.    11,994/- on the evidence available.
Total Fraud Amount: Rs. 11,994/-
Amount Recovered and Accounted in FIMO: Rs. 3,350/-
Net Fraud Amount to be recovered: Rs. 8,644/-</t>
  </si>
  <si>
    <t>As per Cash Receipt and staff call recording, Borrower Asha/355490463 paid the preclose amount of Rs. 11,994/- to the Loan Officer Rishikesh Chaudhari/SF0068301 on 28-Mar-2025 but the same was not posted in the FIMO.
# Total Fraud Amount: Rs. 11,994/-
# Amount Recovered and Accounted in FIMO: Rs. 3,350/-
# Net Fraud Amount (To be recovered): Rs. 8,644/-
Note - Further the verification of subledger, 5 EWIs were updated found in FIMO from 02-Apr-2025 to 30-Apr-2025 (LO Sanjay Bharati posted the 3 EWIS and LO Indrajeet Yadav updated the 2 EWIs)
As per the both LOs, LO Rishikesh Chaudhari/SF0068301 was given the amount for posting.
Borrower written statement, staff call recording, loan card &amp; Cash receipt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</si>
</sst>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UP3277</v>
      </c>
      <c r="D5" s="63" t="str">
        <f>IF('Physical Cash at Safe'!D28="Yes", 'Physical Cash at Safe'!B4, 'Borrower Wise Details'!C5)</f>
        <v>Nautanwa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45974</v>
      </c>
      <c r="H5" s="107" t="s">
        <v>251</v>
      </c>
      <c r="I5" s="61">
        <v>45986</v>
      </c>
      <c r="J5" s="74" t="str">
        <f>IF('Physical Cash at Safe'!D28="Yes",'Physical Cash at Safe'!E28,IF('Borrower Wise Details'!D5&lt;&gt;"",'Borrower Wise Details'!D5,""))</f>
        <v>FN25-26-03009</v>
      </c>
      <c r="K5" s="81">
        <v>1</v>
      </c>
      <c r="L5" s="82">
        <v>11994</v>
      </c>
      <c r="M5" s="82">
        <v>3350</v>
      </c>
      <c r="N5" s="82" t="s">
        <v>277</v>
      </c>
      <c r="O5" s="82" t="s">
        <v>278</v>
      </c>
      <c r="P5" s="82" t="s">
        <v>252</v>
      </c>
      <c r="Q5" s="82" t="s">
        <v>288</v>
      </c>
      <c r="R5" s="75" t="str">
        <f>IF('Physical Cash at Safe'!$D$28="Yes", 'Physical Cash at Safe'!$A$28, IF('Borrower Wise Details'!F5&lt;&gt;"", 'Borrower Wise Details'!F5, ""))</f>
        <v>Rishikesh Chaudhari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SF0068301</v>
      </c>
      <c r="U5" s="77" t="s">
        <v>276</v>
      </c>
      <c r="V5" s="61">
        <v>45803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45986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11994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3350</v>
      </c>
      <c r="AE5" s="126">
        <f>IF(AND(AC5="", AD5=""), "", IF(AD5="", AC5, AC5 - IF(ISNUMBER(AD5), AD5, 0)))</f>
        <v>8644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289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UP3277</v>
      </c>
      <c r="C5" s="50" t="str">
        <f>IF('Fraud Investigation Report'!D5="", "", 'Fraud Investigation Report'!D5)</f>
        <v>Nautanwa</v>
      </c>
      <c r="D5" s="68" t="str">
        <f>IF(OR('Fraud Investigation Report'!R5="", 'Fraud Investigation Report'!R5=0), "", 'Fraud Investigation Report'!R5)</f>
        <v>Rishikesh Chaudhari</v>
      </c>
      <c r="E5" s="68" t="str">
        <f>IF(OR('Fraud Investigation Report'!T5="", 'Fraud Investigation Report'!T5=0), "", 'Fraud Investigation Report'!T5)</f>
        <v>SF0068301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11994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11994</v>
      </c>
      <c r="O5" s="69">
        <f>IF('Fraud Investigation Report'!AD5="", "", 'Fraud Investigation Report'!AD5)</f>
        <v>3350</v>
      </c>
      <c r="P5" s="126">
        <f>IF(AND(N5="", O5=""), "", IF(O5="", N5, N5 - IF(ISNUMBER(O5), O5, 0)))</f>
        <v>8644</v>
      </c>
      <c r="Q5" s="49" t="s">
        <v>244</v>
      </c>
      <c r="R5" s="84" t="s">
        <v>254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ySplit="4" topLeftCell="Q5" activePane="bottomRight" state="frozen"/>
      <selection activeCell="B5" sqref="B5"/>
      <selection pane="topRight" activeCell="B5" sqref="B5"/>
      <selection pane="bottomLeft" activeCell="B5" sqref="B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UP3277</v>
      </c>
      <c r="C5" s="119" t="str">
        <f>IF('Loan Outstanding Report'!$H$5="", "", 'Loan Outstanding Report'!$H$5)</f>
        <v>Nautanwa</v>
      </c>
      <c r="D5" s="41" t="s">
        <v>282</v>
      </c>
      <c r="E5" s="65">
        <v>45986</v>
      </c>
      <c r="F5" s="38" t="s">
        <v>280</v>
      </c>
      <c r="G5" s="49" t="s">
        <v>279</v>
      </c>
      <c r="H5" s="49" t="s">
        <v>287</v>
      </c>
      <c r="I5" s="120" t="s">
        <v>262</v>
      </c>
      <c r="J5" s="120" t="s">
        <v>265</v>
      </c>
      <c r="K5" s="120" t="s">
        <v>267</v>
      </c>
      <c r="L5" s="11">
        <v>355490463</v>
      </c>
      <c r="M5" s="65" t="s">
        <v>269</v>
      </c>
      <c r="N5" s="124">
        <v>42000</v>
      </c>
      <c r="O5" s="124">
        <v>670</v>
      </c>
      <c r="P5" s="121" t="s">
        <v>140</v>
      </c>
      <c r="Q5" s="80">
        <v>45744</v>
      </c>
      <c r="R5" s="124">
        <v>11994</v>
      </c>
      <c r="S5" s="124">
        <v>3350</v>
      </c>
      <c r="T5" s="124">
        <v>0</v>
      </c>
      <c r="U5" s="125">
        <f t="shared" ref="U5" si="0">IF(AND(ISBLANK(R5),ISBLANK(S5),ISBLANK(T5)),"",R5-(S5+T5))</f>
        <v>8644</v>
      </c>
      <c r="V5" s="117" t="s">
        <v>204</v>
      </c>
      <c r="W5" s="122" t="s">
        <v>290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R5" sqref="BR5"/>
    </sheetView>
  </sheetViews>
  <sheetFormatPr defaultColWidth="0" defaultRowHeight="14.5" zeroHeight="1" x14ac:dyDescent="0.35"/>
  <cols>
    <col min="1" max="1" width="7.3632812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257</v>
      </c>
      <c r="F5" s="38" t="s">
        <v>258</v>
      </c>
      <c r="G5" s="84" t="s">
        <v>259</v>
      </c>
      <c r="H5" s="38" t="s">
        <v>286</v>
      </c>
      <c r="I5" s="84">
        <v>191013</v>
      </c>
      <c r="J5" s="38" t="s">
        <v>260</v>
      </c>
      <c r="K5" s="84">
        <v>191013</v>
      </c>
      <c r="L5" s="84" t="s">
        <v>261</v>
      </c>
      <c r="M5" s="38" t="s">
        <v>275</v>
      </c>
      <c r="N5" s="84">
        <v>408470</v>
      </c>
      <c r="O5" s="84" t="s">
        <v>262</v>
      </c>
      <c r="P5" s="84">
        <v>787047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248</v>
      </c>
      <c r="V5" s="84" t="s">
        <v>249</v>
      </c>
      <c r="W5" s="84">
        <v>541</v>
      </c>
      <c r="X5" s="38" t="s">
        <v>266</v>
      </c>
      <c r="Y5" s="84">
        <v>355490463</v>
      </c>
      <c r="Z5" s="38" t="s">
        <v>267</v>
      </c>
      <c r="AA5" s="108" t="s">
        <v>269</v>
      </c>
      <c r="AB5" s="84">
        <v>42000</v>
      </c>
      <c r="AC5" s="108"/>
      <c r="AD5" s="84">
        <v>75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255</v>
      </c>
      <c r="AJ5" s="84">
        <v>670</v>
      </c>
      <c r="AK5" s="84">
        <v>670</v>
      </c>
      <c r="AL5" s="108" t="s">
        <v>274</v>
      </c>
      <c r="AM5" s="84">
        <v>33114.36</v>
      </c>
      <c r="AN5" s="112">
        <v>7755.64</v>
      </c>
      <c r="AO5" s="112">
        <v>40870</v>
      </c>
      <c r="AP5" s="112">
        <v>8885.64</v>
      </c>
      <c r="AQ5" s="112">
        <v>317.36</v>
      </c>
      <c r="AR5" s="112">
        <v>9203</v>
      </c>
      <c r="AS5" s="112">
        <v>8885.64</v>
      </c>
      <c r="AT5" s="112">
        <v>317.36</v>
      </c>
      <c r="AU5" s="112">
        <v>9203</v>
      </c>
      <c r="AV5" s="84">
        <v>88</v>
      </c>
      <c r="AW5" s="84">
        <v>202</v>
      </c>
      <c r="AX5" s="84" t="s">
        <v>256</v>
      </c>
      <c r="AY5" s="108"/>
      <c r="AZ5" s="84"/>
      <c r="BA5" s="84"/>
      <c r="BB5" s="84" t="s">
        <v>250</v>
      </c>
      <c r="BC5" s="84" t="s">
        <v>145</v>
      </c>
      <c r="BD5" s="108"/>
      <c r="BE5" s="84"/>
      <c r="BF5" s="38"/>
      <c r="BG5" s="84" t="s">
        <v>268</v>
      </c>
      <c r="BH5" s="114" t="s">
        <v>281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11994</v>
      </c>
      <c r="BQ5" s="117" t="s">
        <v>204</v>
      </c>
      <c r="BR5" s="130" t="s">
        <v>290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2025-11-26T10:52:16Z</dcterms:modified>
</cp:coreProperties>
</file>