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Mangalpur-FN25-26-03064\"/>
    </mc:Choice>
  </mc:AlternateContent>
  <xr:revisionPtr revIDLastSave="0" documentId="13_ncr:1_{61ED01B1-1ABC-43FE-AC36-488C068AD4B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<sst xmlns="http://schemas.openxmlformats.org/spreadsheetml/2006/main" count="362" uniqueCount="303">
  <si>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</si>
  <si>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</si>
  <si>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</si>
  <si>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</si>
  <si>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</si>
  <si>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</si>
  <si>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</si>
  <si>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</si>
  <si>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</si>
  <si>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</si>
  <si>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</si>
  <si>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</si>
  <si>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</si>
  <si>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</si>
  <si>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</si>
  <si>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</si>
  <si>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</si>
  <si>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</si>
  <si>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</si>
  <si>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</si>
  <si>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</si>
  <si>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</si>
  <si>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</si>
  <si>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</si>
  <si>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</si>
  <si>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</si>
  <si>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</si>
  <si>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</si>
  <si>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</si>
  <si>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</si>
  <si>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</si>
  <si>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</si>
  <si>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</si>
  <si>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</si>
  <si>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</si>
  <si>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</si>
  <si>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</si>
  <si>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</si>
  <si>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</si>
  <si>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</si>
  <si>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</si>
  <si>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</si>
  <si>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</si>
  <si>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</si>
  <si>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</si>
  <si>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</si>
  <si>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</si>
  <si>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</si>
  <si>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</si>
  <si>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</si>
  <si>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</si>
  <si>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</si>
  <si>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</si>
  <si>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</si>
  <si>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</si>
  <si>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</si>
  <si>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</si>
  <si>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</si>
  <si>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</si>
  <si>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</si>
  <si>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</si>
  <si>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</si>
  <si>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</si>
  <si>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</si>
  <si>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</si>
  <si>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</si>
  <si>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</si>
  <si>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</si>
  <si>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</si>
  <si>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</si>
  <si>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</si>
  <si>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</si>
  <si>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</si>
  <si>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</si>
  <si>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</si>
  <si>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</si>
  <si>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</si>
  <si>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</si>
  <si>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</si>
  <si>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</si>
  <si>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</si>
  <si>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</si>
  <si>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</si>
  <si>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</si>
  <si>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</si>
  <si>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</si>
  <si>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</si>
  <si>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</si>
  <si>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</si>
  <si>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</si>
  <si>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</si>
  <si>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</si>
  <si>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</si>
  <si>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</si>
  <si>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</si>
  <si>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</si>
  <si>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</si>
  <si>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</si>
  <si>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</si>
  <si>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</si>
  <si>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</si>
  <si>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</si>
  <si>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</si>
  <si>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</si>
  <si>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</si>
  <si>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</si>
  <si>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</si>
  <si>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</si>
  <si>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</si>
  <si>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</si>
  <si>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</si>
  <si>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</si>
  <si>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</si>
  <si>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</si>
  <si>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</si>
  <si>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</si>
  <si>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</si>
  <si>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</si>
  <si>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</si>
  <si>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</si>
  <si>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</si>
  <si>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</si>
  <si>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</si>
  <si>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</si>
  <si>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</si>
  <si>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</si>
  <si>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</si>
  <si>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</si>
  <si>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</si>
  <si>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</si>
  <si>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</si>
  <si>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</si>
  <si>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</si>
  <si>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</si>
  <si>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</si>
  <si>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</si>
  <si>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</si>
  <si>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</si>
  <si>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</si>
  <si>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</si>
  <si>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</si>
  <si>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</si>
  <si>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</si>
  <si>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</si>
  <si>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</si>
  <si>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</si>
  <si>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</si>
  <si>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</si>
  <si>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</si>
  <si>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</si>
  <si>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</si>
  <si>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</si>
  <si>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</si>
  <si>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</si>
  <si>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</si>
  <si>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</si>
  <si>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</si>
  <si>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</si>
  <si>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</si>
  <si>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</si>
  <si>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</si>
  <si>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</si>
  <si>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</si>
  <si>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</si>
  <si>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</si>
  <si>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</si>
  <si>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</si>
  <si>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</si>
  <si>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</si>
  <si>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</si>
  <si>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</si>
  <si>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</si>
  <si>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</si>
  <si>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</si>
  <si>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</si>
  <si>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</si>
  <si>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</si>
  <si>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</si>
  <si>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</si>
  <si>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</si>
  <si>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</si>
  <si>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</si>
  <si>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</si>
  <si>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</si>
  <si>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</si>
  <si>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</si>
  <si>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</si>
  <si>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</si>
  <si>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</si>
  <si>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</si>
  <si>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</si>
  <si>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</si>
  <si>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</si>
  <si>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</si>
  <si>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</si>
  <si>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</si>
  <si>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</si>
  <si>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</si>
  <si>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</si>
  <si>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</si>
  <si>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</si>
  <si>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</si>
  <si>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</si>
  <si>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</si>
  <si>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</si>
  <si>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</si>
  <si>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</si>
  <si>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</si>
  <si>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</si>
  <si>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</si>
  <si>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</si>
  <si>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</si>
  <si>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</si>
  <si>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</si>
  <si>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</si>
  <si>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</si>
  <si>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</si>
  <si>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</si>
  <si>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</si>
  <si>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</si>
  <si>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</si>
  <si>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</si>
  <si>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</si>
  <si>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</si>
  <si>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</si>
  <si>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</si>
  <si>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</si>
  <si>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</si>
  <si>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</si>
  <si>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</si>
  <si>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</si>
  <si>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</si>
  <si>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</si>
  <si>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</si>
  <si>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</si>
  <si>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</si>
  <si>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</si>
  <si>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</si>
  <si>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</si>
  <si>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</si>
  <si>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</si>
  <si>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</si>
  <si>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</si>
  <si>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</si>
  <si>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</si>
  <si>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</si>
  <si>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</si>
  <si>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</si>
  <si>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</si>
  <si>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</si>
  <si>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R</t>
  </si>
  <si>
    <t>L</t>
  </si>
  <si>
    <t>Sanjaya Kumar Sahoo/SF0070624</t>
  </si>
  <si>
    <t>East</t>
  </si>
  <si>
    <t>Bhadrak</t>
  </si>
  <si>
    <t>Jajpur Town</t>
  </si>
  <si>
    <t>OR1616</t>
  </si>
  <si>
    <t>Mangalpur</t>
  </si>
  <si>
    <t>SF0099020</t>
  </si>
  <si>
    <t>Manoranjan Biswal</t>
  </si>
  <si>
    <t>syam</t>
  </si>
  <si>
    <t>Chetana</t>
  </si>
  <si>
    <t>SSF3999157</t>
  </si>
  <si>
    <t>GENERAL</t>
  </si>
  <si>
    <t>HINDU</t>
  </si>
  <si>
    <t>Agarbathi Making</t>
  </si>
  <si>
    <t>SWAPNA RANI MOHAPATRA</t>
  </si>
  <si>
    <t>20-Jun-2023</t>
  </si>
  <si>
    <t>Tue</t>
  </si>
  <si>
    <t>1</t>
  </si>
  <si>
    <t>2.44 Yrs</t>
  </si>
  <si>
    <t>20 Jun 2023</t>
  </si>
  <si>
    <t>&gt; 2 to 4 Years</t>
  </si>
  <si>
    <t>03-Aug-2023</t>
  </si>
  <si>
    <t>21-Nov-2024</t>
  </si>
  <si>
    <t>Close</t>
  </si>
  <si>
    <t/>
  </si>
  <si>
    <t>9439233484</t>
  </si>
  <si>
    <t>Amarendra Malik/SF0059488</t>
  </si>
  <si>
    <t>Pradipta Kumar Sahoo</t>
  </si>
  <si>
    <t>SF0090366</t>
  </si>
  <si>
    <t>Loan Officer</t>
  </si>
  <si>
    <t>As per Phone Pay Evidence borrower paid her EMI amount Rs 2240/- on date 02 Feb 2025 to LO Pradipta Kumar Sahoo but staff has not remitted at office.</t>
  </si>
  <si>
    <t>As per Phone Pay Evidence borrower paid her EMI amount Rs 2240/- on date 03 Apr 2025 to LO Pradipta Kumar Sahoo but staff has not remitted at office.</t>
  </si>
  <si>
    <t>As per Phone Pay Evidence borrower paid her EMI amount Rs 2955/- on date 05 Jun 2025 to LO Pradipta Kumar Sahoo but staff has not remitted at office.</t>
  </si>
  <si>
    <t xml:space="preserve">I have verify Physical Cash Closing On Dated: 27 July'25 
As per FIMO/Denomination On dated: 27 July'25 Opening Balance is Rs 17637/- &amp; Cash Closing as per denomination and physically is Rs 139/-, Rs. 17498/- difference cash inside the locker and As Per BM Statement BQM Sanjeet Malik went to Field on Dt.17-11-2025 on 08:00 AM and did not Return to Office till now So Branch Team unable to Open Lucker so Rs-17498/- Cash Difference at Branch. BQM Locker Key (L) not avaiable at branch( Branch Team Mailed to H.O on dt- 17-11-25).
As Per Key Register On That time Right side Lucker key Holder was BM Suryakanta Mohanty(SF0099668) and Left Side Key Holder was BQM Sanjeet Malik(SF0054913).
</t>
  </si>
  <si>
    <t>As Per BM Statement BQM Sanjeet Malik went to Field on Dt.17-11-2025 on 08:00 AM and did not Return to Office till now So Branch Team unable to Open Lucker so Rs-17498/- Cash Difference at Branch. BQM Locker Key No (L) not avaiable at branch( Branch Team Mailed to H.O on dt- 17-11-25).</t>
  </si>
  <si>
    <t>Suryakanta Mohanty</t>
  </si>
  <si>
    <t>SF0099668</t>
  </si>
  <si>
    <t>Branch Manager</t>
  </si>
  <si>
    <t>Sanjeet Malik</t>
  </si>
  <si>
    <t>SF0054913</t>
  </si>
  <si>
    <t>Branch Quality Manager</t>
  </si>
  <si>
    <t>No Action Taken</t>
  </si>
  <si>
    <t>CSS</t>
  </si>
  <si>
    <t>Biranchi Narayan Swain/SF0003954</t>
  </si>
  <si>
    <t>Krushna Chandra Sahoo/SF0083225</t>
  </si>
  <si>
    <t>Alok Kumar Maharana/SF0083414</t>
  </si>
  <si>
    <t>As per Phone Pay Evidence borrower paid her EMI amount Rs 2240/- on date 02 Feb 2025, Rs 2240/- on date 03 Apr 2025, &amp; Rs 2955/- on date 05 Jun 2025 to LO Pradipta Kumar Sahoo but staff has not remitted at office.
We have verified signature mentioned in loan card of LO/Pradipta Kumar Sahoo/SF0090366 on date 03 Mar'25, 02 Jun'25, &amp; 03 July'25 &amp;  LO/Basudev Barik/SF0089532 on date 06 Jan'25 with movement register and denomination register and it was not matched.</t>
  </si>
  <si>
    <t>FN25-26-03064</t>
  </si>
  <si>
    <t>Resigned-Exited</t>
  </si>
  <si>
    <t>Completed-Report Submitted</t>
  </si>
  <si>
    <t>Fraud amount Observed Rs.7435/-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</si>
</sst>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C1" zoomScaleNormal="100" workbookViewId="0">
      <pane ySplit="4" topLeftCell="A5" activePane="bottomLeft" state="frozen"/>
      <selection pane="bottomLeft" activeCell="F4" sqref="F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OR1616</v>
      </c>
      <c r="D5" s="63" t="str">
        <f>IF('Physical Cash at Safe'!D28="Yes", 'Physical Cash at Safe'!B4, 'Borrower Wise Details'!C5)</f>
        <v>Mangalpur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45988</v>
      </c>
      <c r="H5" s="107" t="s">
        <v>294</v>
      </c>
      <c r="I5" s="61">
        <v>45989</v>
      </c>
      <c r="J5" s="74" t="str">
        <f>IF('Physical Cash at Safe'!D28="Yes",'Physical Cash at Safe'!E28,IF('Borrower Wise Details'!D5&lt;&gt;"",'Borrower Wise Details'!D5,""))</f>
        <v>FN25-26-03064</v>
      </c>
      <c r="K5" s="81">
        <v>1</v>
      </c>
      <c r="L5" s="82">
        <v>7435</v>
      </c>
      <c r="M5" s="82">
        <v>0</v>
      </c>
      <c r="N5" s="82" t="s">
        <v>295</v>
      </c>
      <c r="O5" s="82" t="s">
        <v>296</v>
      </c>
      <c r="P5" s="82" t="s">
        <v>297</v>
      </c>
      <c r="Q5" s="82" t="s">
        <v>252</v>
      </c>
      <c r="R5" s="75" t="str">
        <f>IF('Physical Cash at Safe'!$D$28="Yes", 'Physical Cash at Safe'!$A$28, IF('Borrower Wise Details'!F5&lt;&gt;"", 'Borrower Wise Details'!F5, ""))</f>
        <v>Pradipta Kumar Sahoo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SF0090366</v>
      </c>
      <c r="U5" s="77" t="s">
        <v>300</v>
      </c>
      <c r="V5" s="61">
        <v>45887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301</v>
      </c>
      <c r="Z5" s="61">
        <v>45988</v>
      </c>
      <c r="AA5" s="61">
        <v>45989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7435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7435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45990</v>
      </c>
      <c r="AH5" s="70" t="s">
        <v>302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OR1616</v>
      </c>
      <c r="C5" s="50" t="str">
        <f>IF('Fraud Investigation Report'!D5="", "", 'Fraud Investigation Report'!D5)</f>
        <v>Mangalpur</v>
      </c>
      <c r="D5" s="68" t="str">
        <f>IF(OR('Fraud Investigation Report'!R5="", 'Fraud Investigation Report'!R5=0), "", 'Fraud Investigation Report'!R5)</f>
        <v>Pradipta Kumar Sahoo</v>
      </c>
      <c r="E5" s="68" t="str">
        <f>IF(OR('Fraud Investigation Report'!T5="", 'Fraud Investigation Report'!T5=0), "", 'Fraud Investigation Report'!T5)</f>
        <v>SF0090366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FN25-26-03064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7435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7435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7435</v>
      </c>
      <c r="Q5" s="49"/>
      <c r="R5" s="84" t="s">
        <v>293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4" sqref="E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256</v>
      </c>
      <c r="B4" s="41" t="s">
        <v>257</v>
      </c>
      <c r="C4" s="41" t="s">
        <v>255</v>
      </c>
      <c r="D4" s="41" t="s">
        <v>254</v>
      </c>
      <c r="E4" s="41" t="s">
        <v>254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45988</v>
      </c>
      <c r="C6" s="18">
        <v>45987</v>
      </c>
      <c r="D6" s="18">
        <v>45988</v>
      </c>
      <c r="E6" s="19">
        <v>0.625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17637</v>
      </c>
      <c r="C18" s="23">
        <f>B18</f>
        <v>17637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17637</v>
      </c>
      <c r="D19" s="30" t="s">
        <v>76</v>
      </c>
      <c r="E19" s="31">
        <f>SUM(E10:E18)</f>
        <v>139</v>
      </c>
    </row>
    <row r="20" spans="1:5" ht="30" customHeight="1" x14ac:dyDescent="0.3">
      <c r="A20" s="162" t="s">
        <v>97</v>
      </c>
      <c r="B20" s="163"/>
      <c r="C20" s="32">
        <v>139</v>
      </c>
      <c r="D20" s="33" t="s">
        <v>91</v>
      </c>
      <c r="E20" s="34">
        <v>17498</v>
      </c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9" t="s">
        <v>285</v>
      </c>
      <c r="C24" s="149"/>
      <c r="D24" s="149"/>
      <c r="E24" s="149"/>
    </row>
    <row r="25" spans="1:5" ht="57.75" customHeight="1" x14ac:dyDescent="0.3">
      <c r="A25" s="36" t="s">
        <v>81</v>
      </c>
      <c r="B25" s="138" t="s">
        <v>286</v>
      </c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39.9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39" t="s">
        <v>249</v>
      </c>
      <c r="E32" s="140"/>
    </row>
    <row r="33" spans="1:5" ht="18" customHeight="1" x14ac:dyDescent="0.3">
      <c r="A33" s="37" t="s">
        <v>83</v>
      </c>
      <c r="B33" s="106" t="s">
        <v>250</v>
      </c>
      <c r="C33" s="39" t="s">
        <v>84</v>
      </c>
      <c r="D33" s="133" t="s">
        <v>251</v>
      </c>
      <c r="E33" s="134"/>
    </row>
    <row r="34" spans="1:5" ht="27.6" x14ac:dyDescent="0.3">
      <c r="A34" s="39" t="s">
        <v>220</v>
      </c>
      <c r="B34" s="38" t="s">
        <v>287</v>
      </c>
      <c r="C34" s="39" t="s">
        <v>221</v>
      </c>
      <c r="D34" s="135" t="s">
        <v>290</v>
      </c>
      <c r="E34" s="136"/>
    </row>
    <row r="35" spans="1:5" ht="27.6" x14ac:dyDescent="0.3">
      <c r="A35" s="39" t="s">
        <v>222</v>
      </c>
      <c r="B35" s="38" t="s">
        <v>288</v>
      </c>
      <c r="C35" s="39" t="s">
        <v>224</v>
      </c>
      <c r="D35" s="135" t="s">
        <v>291</v>
      </c>
      <c r="E35" s="136"/>
    </row>
    <row r="36" spans="1:5" ht="25.5" customHeight="1" x14ac:dyDescent="0.3">
      <c r="A36" s="39" t="s">
        <v>223</v>
      </c>
      <c r="B36" s="38" t="s">
        <v>289</v>
      </c>
      <c r="C36" s="39" t="s">
        <v>225</v>
      </c>
      <c r="D36" s="137" t="s">
        <v>292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R5" sqref="R5:R7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OR1616</v>
      </c>
      <c r="C5" s="119" t="str">
        <f>IF('Loan Outstanding Report'!$H$5="", "", 'Loan Outstanding Report'!$H$5)</f>
        <v>Mangalpur</v>
      </c>
      <c r="D5" s="41" t="s">
        <v>299</v>
      </c>
      <c r="E5" s="65">
        <v>45988</v>
      </c>
      <c r="F5" s="38" t="s">
        <v>279</v>
      </c>
      <c r="G5" s="49" t="s">
        <v>280</v>
      </c>
      <c r="H5" s="130" t="s">
        <v>281</v>
      </c>
      <c r="I5" s="120">
        <v>648962</v>
      </c>
      <c r="J5" s="120" t="s">
        <v>262</v>
      </c>
      <c r="K5" s="120" t="s">
        <v>266</v>
      </c>
      <c r="L5" s="11">
        <v>351864014</v>
      </c>
      <c r="M5" s="65" t="s">
        <v>267</v>
      </c>
      <c r="N5" s="124">
        <v>42000</v>
      </c>
      <c r="O5" s="124">
        <v>2240</v>
      </c>
      <c r="P5" s="121" t="s">
        <v>139</v>
      </c>
      <c r="Q5" s="80">
        <v>45690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282</v>
      </c>
    </row>
    <row r="6" spans="1:23" ht="24.9" customHeight="1" x14ac:dyDescent="0.3">
      <c r="A6" s="64">
        <v>2</v>
      </c>
      <c r="B6" s="60" t="str">
        <f>IF(J6&lt;&gt;"", $B$5, "")</f>
        <v>OR1616</v>
      </c>
      <c r="C6" s="119" t="str">
        <f>IF(J6&lt;&gt;"", $C$5, "")</f>
        <v>Mangalpur</v>
      </c>
      <c r="D6" s="41" t="str">
        <f>IF(J6&lt;&gt;"", $D$5, "")</f>
        <v>FN25-26-03064</v>
      </c>
      <c r="E6" s="65">
        <v>45988</v>
      </c>
      <c r="F6" s="38" t="str">
        <f>IF(J6&lt;&gt;"", $F$5, "")</f>
        <v>Pradipta Kumar Sahoo</v>
      </c>
      <c r="G6" s="49" t="str">
        <f>IF(J6&lt;&gt;"", $G$5, "")</f>
        <v>SF0090366</v>
      </c>
      <c r="H6" s="49" t="str">
        <f>IF(J6&lt;&gt;"", $H$5, "")</f>
        <v>Loan Officer</v>
      </c>
      <c r="I6" s="120">
        <v>648962</v>
      </c>
      <c r="J6" s="120" t="s">
        <v>262</v>
      </c>
      <c r="K6" s="120" t="s">
        <v>266</v>
      </c>
      <c r="L6" s="11">
        <v>351864014</v>
      </c>
      <c r="M6" s="65" t="s">
        <v>267</v>
      </c>
      <c r="N6" s="124">
        <v>42000</v>
      </c>
      <c r="O6" s="124">
        <v>2240</v>
      </c>
      <c r="P6" s="121" t="s">
        <v>139</v>
      </c>
      <c r="Q6" s="80">
        <v>45750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283</v>
      </c>
    </row>
    <row r="7" spans="1:23" ht="24.9" customHeight="1" x14ac:dyDescent="0.3">
      <c r="A7" s="64">
        <v>3</v>
      </c>
      <c r="B7" s="60" t="str">
        <f t="shared" ref="B7:B70" si="2">IF(J7&lt;&gt;"", $B$5, "")</f>
        <v>OR1616</v>
      </c>
      <c r="C7" s="119" t="str">
        <f t="shared" ref="C7:C70" si="3">IF(J7&lt;&gt;"", $C$5, "")</f>
        <v>Mangalpur</v>
      </c>
      <c r="D7" s="41" t="str">
        <f t="shared" ref="D7:D70" si="4">IF(J7&lt;&gt;"", $D$5, "")</f>
        <v>FN25-26-03064</v>
      </c>
      <c r="E7" s="65">
        <v>45988</v>
      </c>
      <c r="F7" s="38" t="str">
        <f t="shared" ref="F7:F70" si="5">IF(J7&lt;&gt;"", $F$5, "")</f>
        <v>Pradipta Kumar Sahoo</v>
      </c>
      <c r="G7" s="49" t="str">
        <f t="shared" ref="G7:G70" si="6">IF(J7&lt;&gt;"", $G$5, "")</f>
        <v>SF0090366</v>
      </c>
      <c r="H7" s="49" t="str">
        <f t="shared" ref="H7:H70" si="7">IF(J7&lt;&gt;"", $H$5, "")</f>
        <v>Loan Officer</v>
      </c>
      <c r="I7" s="120">
        <v>648962</v>
      </c>
      <c r="J7" s="120" t="s">
        <v>262</v>
      </c>
      <c r="K7" s="120" t="s">
        <v>266</v>
      </c>
      <c r="L7" s="11">
        <v>351864014</v>
      </c>
      <c r="M7" s="65" t="s">
        <v>267</v>
      </c>
      <c r="N7" s="124">
        <v>42000</v>
      </c>
      <c r="O7" s="124">
        <v>2240</v>
      </c>
      <c r="P7" s="121" t="s">
        <v>139</v>
      </c>
      <c r="Q7" s="80">
        <v>45813</v>
      </c>
      <c r="R7" s="124">
        <v>2955</v>
      </c>
      <c r="S7" s="124">
        <v>0</v>
      </c>
      <c r="T7" s="124">
        <v>0</v>
      </c>
      <c r="U7" s="125">
        <f t="shared" si="1"/>
        <v>2955</v>
      </c>
      <c r="V7" s="117" t="s">
        <v>202</v>
      </c>
      <c r="W7" s="122" t="s">
        <v>284</v>
      </c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M5" activePane="bottomRight" state="frozen"/>
      <selection pane="topRight" activeCell="Q1" sqref="Q1"/>
      <selection pane="bottomLeft" activeCell="A5" sqref="A5"/>
      <selection pane="bottomRight" activeCell="BM5" sqref="BM5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247</v>
      </c>
      <c r="D5" s="38" t="s">
        <v>254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234160</v>
      </c>
      <c r="J5" s="38" t="s">
        <v>257</v>
      </c>
      <c r="K5" s="84">
        <v>234160</v>
      </c>
      <c r="L5" s="84" t="s">
        <v>258</v>
      </c>
      <c r="M5" s="38" t="s">
        <v>259</v>
      </c>
      <c r="N5" s="84">
        <v>102828</v>
      </c>
      <c r="O5" s="84">
        <v>648962</v>
      </c>
      <c r="P5" s="84">
        <v>141670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541</v>
      </c>
      <c r="X5" s="38" t="s">
        <v>265</v>
      </c>
      <c r="Y5" s="84">
        <v>351864014</v>
      </c>
      <c r="Z5" s="38" t="s">
        <v>266</v>
      </c>
      <c r="AA5" s="108" t="s">
        <v>267</v>
      </c>
      <c r="AB5" s="84">
        <v>42000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2240</v>
      </c>
      <c r="AK5" s="84">
        <v>2240</v>
      </c>
      <c r="AL5" s="108" t="s">
        <v>274</v>
      </c>
      <c r="AM5" s="84">
        <v>42000</v>
      </c>
      <c r="AN5" s="112">
        <v>10990.5</v>
      </c>
      <c r="AO5" s="112">
        <v>52990.5</v>
      </c>
      <c r="AP5" s="112">
        <v>0</v>
      </c>
      <c r="AQ5" s="112">
        <v>1484.5</v>
      </c>
      <c r="AR5" s="112">
        <v>1484.5</v>
      </c>
      <c r="AS5" s="112">
        <v>0</v>
      </c>
      <c r="AT5" s="112">
        <v>0</v>
      </c>
      <c r="AU5" s="112">
        <v>0</v>
      </c>
      <c r="AV5" s="84">
        <v>16</v>
      </c>
      <c r="AW5" s="84"/>
      <c r="AX5" s="84"/>
      <c r="AY5" s="108"/>
      <c r="AZ5" s="84"/>
      <c r="BA5" s="84"/>
      <c r="BB5" s="84" t="s">
        <v>275</v>
      </c>
      <c r="BC5" s="84" t="s">
        <v>276</v>
      </c>
      <c r="BD5" s="108"/>
      <c r="BE5" s="84">
        <v>0</v>
      </c>
      <c r="BF5" s="38" t="s">
        <v>262</v>
      </c>
      <c r="BG5" s="84" t="s">
        <v>277</v>
      </c>
      <c r="BH5" s="114" t="s">
        <v>278</v>
      </c>
      <c r="BI5" s="38" t="s">
        <v>110</v>
      </c>
      <c r="BJ5" s="85">
        <v>45988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7435</v>
      </c>
      <c r="BQ5" s="117" t="s">
        <v>202</v>
      </c>
      <c r="BR5" s="131" t="s">
        <v>298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2025-11-29T07:46:56Z</dcterms:modified>
</cp:coreProperties>
</file>