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C:\Users\SF0045144.SSFL\Downloads\Fw_ reclose misappropriation UP Padrauna_UP3545_CSS Borrower _ 358576359\"/>
    </mc:Choice>
  </mc:AlternateContent>
  <xr:revisionPtr revIDLastSave="0" documentId="13_ncr:1_{DD5ABBF8-4085-429D-B302-4FA4E44B020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<sst xmlns="http://schemas.openxmlformats.org/spreadsheetml/2006/main" count="338" uniqueCount="294">
  <si>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</si>
  <si>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</si>
  <si>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</si>
  <si>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</si>
  <si>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</si>
  <si>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</si>
  <si>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</si>
  <si>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</si>
  <si>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</si>
  <si>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</si>
  <si>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</si>
  <si>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</si>
  <si>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</si>
  <si>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</si>
  <si>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</si>
  <si>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</si>
  <si>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</si>
  <si>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</si>
  <si>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</si>
  <si>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</si>
  <si>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</si>
  <si>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</si>
  <si>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</si>
  <si>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</si>
  <si>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</si>
  <si>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</si>
  <si>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</si>
  <si>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</si>
  <si>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</si>
  <si>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</si>
  <si>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</si>
  <si>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</si>
  <si>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</si>
  <si>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</si>
  <si>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</si>
  <si>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</si>
  <si>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</si>
  <si>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</si>
  <si>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</si>
  <si>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</si>
  <si>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</si>
  <si>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</si>
  <si>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</si>
  <si>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</si>
  <si>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</si>
  <si>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</si>
  <si>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</si>
  <si>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</si>
  <si>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</si>
  <si>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</si>
  <si>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</si>
  <si>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</si>
  <si>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</si>
  <si>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</si>
  <si>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</si>
  <si>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</si>
  <si>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</si>
  <si>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</si>
  <si>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</si>
  <si>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</si>
  <si>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</si>
  <si>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</si>
  <si>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</si>
  <si>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</si>
  <si>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</si>
  <si>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</si>
  <si>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</si>
  <si>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</si>
  <si>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</si>
  <si>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</si>
  <si>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</si>
  <si>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</si>
  <si>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</si>
  <si>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</si>
  <si>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</si>
  <si>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</si>
  <si>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</si>
  <si>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</si>
  <si>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</si>
  <si>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</si>
  <si>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</si>
  <si>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</si>
  <si>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</si>
  <si>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</si>
  <si>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</si>
  <si>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</si>
  <si>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</si>
  <si>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</si>
  <si>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</si>
  <si>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</si>
  <si>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</si>
  <si>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</si>
  <si>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</si>
  <si>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</si>
  <si>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</si>
  <si>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</si>
  <si>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</si>
  <si>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</si>
  <si>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</si>
  <si>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</si>
  <si>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</si>
  <si>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</si>
  <si>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</si>
  <si>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</si>
  <si>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</si>
  <si>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</si>
  <si>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</si>
  <si>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</si>
  <si>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</si>
  <si>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</si>
  <si>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</si>
  <si>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</si>
  <si>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</si>
  <si>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</si>
  <si>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</si>
  <si>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</si>
  <si>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</si>
  <si>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</si>
  <si>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</si>
  <si>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</si>
  <si>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</si>
  <si>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</si>
  <si>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</si>
  <si>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</si>
  <si>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</si>
  <si>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</si>
  <si>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</si>
  <si>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</si>
  <si>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</si>
  <si>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</si>
  <si>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</si>
  <si>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</si>
  <si>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</si>
  <si>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</si>
  <si>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</si>
  <si>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</si>
  <si>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</si>
  <si>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</si>
  <si>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</si>
  <si>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</si>
  <si>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</si>
  <si>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</si>
  <si>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</si>
  <si>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</si>
  <si>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</si>
  <si>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</si>
  <si>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</si>
  <si>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</si>
  <si>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</si>
  <si>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</si>
  <si>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</si>
  <si>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</si>
  <si>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</si>
  <si>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</si>
  <si>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</si>
  <si>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</si>
  <si>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</si>
  <si>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</si>
  <si>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</si>
  <si>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</si>
  <si>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</si>
  <si>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</si>
  <si>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</si>
  <si>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</si>
  <si>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</si>
  <si>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</si>
  <si>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</si>
  <si>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</si>
  <si>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</si>
  <si>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</si>
  <si>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</si>
  <si>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</si>
  <si>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</si>
  <si>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</si>
  <si>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</si>
  <si>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</si>
  <si>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</si>
  <si>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</si>
  <si>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</si>
  <si>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</si>
  <si>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</si>
  <si>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</si>
  <si>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</si>
  <si>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</si>
  <si>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</si>
  <si>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</si>
  <si>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</si>
  <si>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</si>
  <si>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</si>
  <si>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</si>
  <si>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</si>
  <si>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</si>
  <si>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</si>
  <si>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</si>
  <si>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</si>
  <si>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</si>
  <si>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</si>
  <si>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</si>
  <si>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</si>
  <si>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</si>
  <si>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</si>
  <si>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</si>
  <si>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</si>
  <si>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</si>
  <si>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</si>
  <si>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</si>
  <si>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</si>
  <si>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</si>
  <si>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</si>
  <si>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</si>
  <si>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</si>
  <si>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</si>
  <si>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</si>
  <si>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</si>
  <si>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</si>
  <si>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</si>
  <si>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</si>
  <si>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</si>
  <si>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</si>
  <si>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</si>
  <si>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</si>
  <si>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</si>
  <si>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</si>
  <si>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</si>
  <si>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</si>
  <si>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</si>
  <si>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</si>
  <si>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</si>
  <si>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</si>
  <si>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</si>
  <si>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</si>
  <si>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</si>
  <si>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</si>
  <si>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</si>
  <si>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</si>
  <si>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</si>
  <si>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</si>
  <si>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</si>
  <si>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</si>
  <si>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</si>
  <si>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</si>
  <si>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</si>
  <si>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</si>
  <si>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</si>
  <si>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</si>
  <si>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</si>
  <si>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</si>
  <si>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Gorakhpur</t>
  </si>
  <si>
    <t>OBC</t>
  </si>
  <si>
    <t>HINDU</t>
  </si>
  <si>
    <t>CSS</t>
  </si>
  <si>
    <t>Nand Kishore Rai/SF0097965</t>
  </si>
  <si>
    <t>Vipin yadav/SF0071928</t>
  </si>
  <si>
    <t>Completed-Report Submitted</t>
  </si>
  <si>
    <t>Complaint Lodged</t>
  </si>
  <si>
    <t>Maharajganj</t>
  </si>
  <si>
    <t>Resigned-Exited</t>
  </si>
  <si>
    <t>Sudhir Tiwari/SF0098608</t>
  </si>
  <si>
    <t>FN25-26-03092</t>
  </si>
  <si>
    <t>Kishan Kumar Yadav</t>
  </si>
  <si>
    <t>SF0070651</t>
  </si>
  <si>
    <t>Trayambkeshvar Pandey/SF0077916</t>
  </si>
  <si>
    <t>Bhathat</t>
  </si>
  <si>
    <t>UP3545</t>
  </si>
  <si>
    <t>Padrauna</t>
  </si>
  <si>
    <t>Padrauna City</t>
  </si>
  <si>
    <t>SF0089957</t>
  </si>
  <si>
    <t>AkshayKumar Kannoujiya</t>
  </si>
  <si>
    <t>WARD NO 13 GARUN NAGAR C8</t>
  </si>
  <si>
    <t>WARD NO 13 GARUN NAGAR C8 Padrauna Yashmin 21</t>
  </si>
  <si>
    <t>Chetana</t>
  </si>
  <si>
    <t>SSF2942658</t>
  </si>
  <si>
    <t>Agriculture &amp; Farming</t>
  </si>
  <si>
    <t>BABITA KESHARI</t>
  </si>
  <si>
    <t>6464345949</t>
  </si>
  <si>
    <t>01-Oct-2024</t>
  </si>
  <si>
    <t>08</t>
  </si>
  <si>
    <t>2</t>
  </si>
  <si>
    <t>3.04 Yrs</t>
  </si>
  <si>
    <t>14 Nov 2022</t>
  </si>
  <si>
    <t>&gt; 2 to 4 Years</t>
  </si>
  <si>
    <t>08-Nov-2024</t>
  </si>
  <si>
    <t>28-Nov-2025</t>
  </si>
  <si>
    <t>Close</t>
  </si>
  <si>
    <t>31-Mar-2025</t>
  </si>
  <si>
    <t>Form Date : 1-Dec-2025</t>
  </si>
  <si>
    <t>To Date : 1-Dec-2025</t>
  </si>
  <si>
    <t xml:space="preserve">Reporting Time :Wednesday, December 1, 2025 16:10 PM </t>
  </si>
  <si>
    <t>Pintoo Patel/SF0093701</t>
  </si>
  <si>
    <t xml:space="preserve">As per Delinquent Staff Written Statement, loan card and cash receipt Borrower Babita Keshari/358576359 paid the Preclose Amount of Rs. 11,518/- to the loan Officer Kishan Kumar Yadav/SF0070651 on 08-Aug-2024 but the same was not posted in the FIMO.
# Total Fraud Amount: Rs. 11,518/-
# Amount Recovered and Accounted in FIMO: Rs. 11,518/-
# Net Fraud Amount to be recovered: Rs. 00/-
Note- On 8-Aug-2024, borrower Babita Keshari paid the pre-closure amount of Rs. 11,518/- for Loan ID- (349488416) to LO Kishan Kumar Yadav in the field, and later a cash receipt was received from the Branch Manager Ranjeet Kumar/SF0072499.  However, Kishan Kumar did not given this amount with the Branch Manager and kept it with himself. Subsequently, on 1-Oct-2024, Branch Manager Ranjeet Kumar/SF0072499 processed a new Vishwas Loan (Loan ID: 358576359) for the same borrower without her knowledge. After a CSS complaint, the staff admitted the issue, confirming that Rs. 11,518/- was taken as the pre-closure amount for Loan ID 349488416. The outstanding amount of Rs. 16,770 shown under Loan ID 358576359 was fully recovered from LO Kishan Kumar Yadav and updated in FIMO on 28-Nov-2025. As of now, both loans of the borrower have been closed.
</t>
  </si>
  <si>
    <t>Loan Officer</t>
  </si>
  <si>
    <t>Deliquent Staff Written Statement</t>
  </si>
  <si>
    <t xml:space="preserve">As per Delinquent Staff Written Statement, loan card and cash receipt, Borrower Babita Keshari/358576359 paid the Preclose Amount of Rs. 11,518/- to the loan Officer Kishan Kumar Yadav/SF0070651 on 08-Aug-2024 but the same was not posted in the FIMO.
# Total Fraud Amount: Rs. 11,518/-
# Amount Recovered and Accounted in FIMO: Rs. 11,518/-
# Net Fraud Amount to be recovered: Rs. 00/-
Note- On 8-Aug-2024, borrower Babita Keshari paid the pre-closure amount of Rs. 11,518/- for Loan ID- (349488416) to LO Kishan Kumar Yadav in the field, and later a cash receipt was received from the Branch Manager Ranjeet Kumar/SF0072499.  However, Kishan Kumar did not given this amount with the Branch Manager and kept it with himself. Subsequently, on 1-Oct-2024, Branch Manager Ranjeet Kumar/SF0072499 processed a new Vishwas Loan (Loan ID: 358576359) for the same borrower without her knowledge. After a CSS complaint, the staff admitted the issue, confirming that Rs. 11,518/- was taken as the pre-closure amount for Loan ID 349488416. The outstanding amount of Rs. 16,770 shown under Loan ID 358576359 was fully recovered from LO Kishan Kumar Yadav and updated in FIMO on 28-Nov-2025. As of now, both loans of the borrower have been closed.
</t>
  </si>
  <si>
    <t>LO Kishan Kumar Yadav/SF0070651 was found involved in Preclose Amount Misappropriated on the name of 1 borrower for the amounting to Rs. 11,518/- on the evidence available.
Total Fraud Amount: Rs. 11518/-
Amount Recovered and Accounted in FIMO: Rs. 11518/-
Net Fraud Amount to be recovered: Rs. 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</si>
</sst>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rgb="FF000000"/>
      </right>
      <top style="thin">
        <color indexed="64"/>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4" fillId="10" borderId="15" xfId="0" applyFont="1" applyFill="1" applyBorder="1" applyAlignment="1" applyProtection="1">
      <alignment horizontal="center" vertical="center" wrapText="1"/>
      <protection locked="0"/>
    </xf>
    <xf numFmtId="0" fontId="34" fillId="10" borderId="15" xfId="26"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90" zoomScaleNormal="9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UP3545</v>
      </c>
      <c r="D5" s="63" t="str">
        <f>IF('Physical Cash at Safe'!D28="Yes", 'Physical Cash at Safe'!B4, 'Borrower Wise Details'!C5)</f>
        <v>Padrauna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45980</v>
      </c>
      <c r="H5" s="107" t="s">
        <v>250</v>
      </c>
      <c r="I5" s="61">
        <v>45992</v>
      </c>
      <c r="J5" s="74" t="str">
        <f>IF('Physical Cash at Safe'!D28="Yes",'Physical Cash at Safe'!E28,IF('Borrower Wise Details'!D5&lt;&gt;"",'Borrower Wise Details'!D5,""))</f>
        <v>FN25-26-03092</v>
      </c>
      <c r="K5" s="81">
        <v>1</v>
      </c>
      <c r="L5" s="82">
        <v>11518</v>
      </c>
      <c r="M5" s="82">
        <v>11518</v>
      </c>
      <c r="N5" s="82" t="s">
        <v>288</v>
      </c>
      <c r="O5" s="82" t="s">
        <v>257</v>
      </c>
      <c r="P5" s="82" t="s">
        <v>251</v>
      </c>
      <c r="Q5" s="82" t="s">
        <v>252</v>
      </c>
      <c r="R5" s="75" t="str">
        <f>IF('Physical Cash at Safe'!$D$28="Yes", 'Physical Cash at Safe'!$A$28, IF('Borrower Wise Details'!F5&lt;&gt;"", 'Borrower Wise Details'!F5, ""))</f>
        <v>Kishan Kumar Yadav</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SF0070651</v>
      </c>
      <c r="U5" s="77" t="s">
        <v>256</v>
      </c>
      <c r="V5" s="61">
        <v>45564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253</v>
      </c>
      <c r="Z5" s="61">
        <v>45992</v>
      </c>
      <c r="AA5" s="61">
        <v>45992</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11518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11518</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45993</v>
      </c>
      <c r="AH5" s="70" t="s">
        <v>293</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UP3545</v>
      </c>
      <c r="C5" s="50" t="str">
        <f>IF('Fraud Investigation Report'!D5="", "", 'Fraud Investigation Report'!D5)</f>
        <v>Padrauna</v>
      </c>
      <c r="D5" s="68" t="str">
        <f>IF(OR('Fraud Investigation Report'!R5="", 'Fraud Investigation Report'!R5=0), "", 'Fraud Investigation Report'!R5)</f>
        <v>Kishan Kumar Yadav</v>
      </c>
      <c r="E5" s="68" t="str">
        <f>IF(OR('Fraud Investigation Report'!T5="", 'Fraud Investigation Report'!T5=0), "", 'Fraud Investigation Report'!T5)</f>
        <v>SF0070651</v>
      </c>
      <c r="F5" s="68" t="str">
        <f>IF(OR('Fraud Investigation Report'!S5="", 'Fraud Investigation Report'!S5=0), "", 'Fraud Investigation Report'!S5)</f>
        <v>Loan Officer</v>
      </c>
      <c r="G5" s="50" t="str">
        <f>IF('Fraud Investigation Report'!J5="", "", 'Fraud Investigation Report'!J5)</f>
        <v>FN25-26-03092</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11518</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11518</v>
      </c>
      <c r="O5" s="69">
        <f>IF('Fraud Investigation Report'!AD5="", "", 'Fraud Investigation Report'!AD5)</f>
        <v>11518</v>
      </c>
      <c r="P5" s="126">
        <f>IF(AND(N5="", O5=""), "", IF(O5="", N5, N5 - IF(ISNUMBER(O5), O5, 0)))</f>
        <v>0</v>
      </c>
      <c r="Q5" s="49" t="s">
        <v>244</v>
      </c>
      <c r="R5" s="84" t="s">
        <v>254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3" t="s">
        <v>97</v>
      </c>
      <c r="B20" s="164"/>
      <c r="C20" s="32"/>
      <c r="D20" s="33" t="s">
        <v>91</v>
      </c>
      <c r="E20" s="34"/>
    </row>
    <row r="21" spans="1:5" ht="30" customHeight="1" x14ac:dyDescent="0.35">
      <c r="A21" s="165" t="s">
        <v>88</v>
      </c>
      <c r="B21" s="166"/>
      <c r="C21" s="34"/>
      <c r="D21" s="33" t="s">
        <v>89</v>
      </c>
      <c r="E21" s="34"/>
    </row>
    <row r="22" spans="1:5" ht="30" customHeight="1" x14ac:dyDescent="0.35">
      <c r="A22" s="165" t="s">
        <v>77</v>
      </c>
      <c r="B22" s="166"/>
      <c r="C22" s="34"/>
      <c r="D22" s="35" t="s">
        <v>78</v>
      </c>
      <c r="E22" s="34"/>
    </row>
    <row r="23" spans="1:5" ht="30" customHeight="1" x14ac:dyDescent="0.35">
      <c r="A23" s="165" t="s">
        <v>79</v>
      </c>
      <c r="B23" s="166"/>
      <c r="C23" s="52">
        <f>(C19+C21)-(E20+E21)-E19</f>
        <v>0</v>
      </c>
      <c r="D23" s="53" t="s">
        <v>213</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2" t="s">
        <v>216</v>
      </c>
      <c r="E29" s="143"/>
    </row>
    <row r="30" spans="1:5" ht="40" customHeight="1" x14ac:dyDescent="0.35">
      <c r="A30" s="128"/>
      <c r="B30" s="128"/>
      <c r="C30" s="129" t="str">
        <f>IF(AND(A30="",B30=""),"",A30-B30)</f>
        <v/>
      </c>
      <c r="D30" s="145"/>
      <c r="E30" s="146"/>
    </row>
    <row r="31" spans="1:5" ht="15" customHeight="1" x14ac:dyDescent="0.35">
      <c r="A31" s="147"/>
      <c r="B31" s="148"/>
      <c r="C31" s="148"/>
      <c r="D31" s="148"/>
      <c r="E31" s="149"/>
    </row>
    <row r="32" spans="1:5" ht="24.75" customHeight="1" x14ac:dyDescent="0.35">
      <c r="A32" s="37" t="s">
        <v>217</v>
      </c>
      <c r="B32" s="38"/>
      <c r="C32" s="37" t="s">
        <v>82</v>
      </c>
      <c r="D32" s="140"/>
      <c r="E32" s="141"/>
    </row>
    <row r="33" spans="1:5" ht="18" customHeight="1" x14ac:dyDescent="0.35">
      <c r="A33" s="37" t="s">
        <v>83</v>
      </c>
      <c r="B33" s="106" t="s">
        <v>145</v>
      </c>
      <c r="C33" s="39" t="s">
        <v>84</v>
      </c>
      <c r="D33" s="134" t="s">
        <v>145</v>
      </c>
      <c r="E33" s="135"/>
    </row>
    <row r="34" spans="1:5" ht="26" x14ac:dyDescent="0.35">
      <c r="A34" s="39" t="s">
        <v>218</v>
      </c>
      <c r="B34" s="38"/>
      <c r="C34" s="39" t="s">
        <v>219</v>
      </c>
      <c r="D34" s="136"/>
      <c r="E34" s="137"/>
    </row>
    <row r="35" spans="1:5" ht="26" x14ac:dyDescent="0.35">
      <c r="A35" s="39" t="s">
        <v>220</v>
      </c>
      <c r="B35" s="38"/>
      <c r="C35" s="39" t="s">
        <v>222</v>
      </c>
      <c r="D35" s="136"/>
      <c r="E35" s="137"/>
    </row>
    <row r="36" spans="1:5" ht="25.5" customHeight="1" x14ac:dyDescent="0.35">
      <c r="A36" s="39" t="s">
        <v>221</v>
      </c>
      <c r="B36" s="38"/>
      <c r="C36" s="39" t="s">
        <v>223</v>
      </c>
      <c r="D36" s="138"/>
      <c r="E36" s="138"/>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 ySplit="4" topLeftCell="Q5" activePane="bottomRight" state="frozen"/>
      <selection activeCell="B5" sqref="B5"/>
      <selection pane="topRight" activeCell="B5" sqref="B5"/>
      <selection pane="bottomLeft" activeCell="B5" sqref="B5"/>
      <selection pane="bottomRight" activeCell="V5" sqref="V5:W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UP3545</v>
      </c>
      <c r="C5" s="119" t="str">
        <f>IF('Loan Outstanding Report'!$H$5="", "", 'Loan Outstanding Report'!$H$5)</f>
        <v>Padrauna</v>
      </c>
      <c r="D5" s="41" t="s">
        <v>258</v>
      </c>
      <c r="E5" s="65">
        <v>45992</v>
      </c>
      <c r="F5" s="131" t="s">
        <v>259</v>
      </c>
      <c r="G5" s="132" t="s">
        <v>260</v>
      </c>
      <c r="H5" s="49" t="s">
        <v>290</v>
      </c>
      <c r="I5" s="120" t="s">
        <v>268</v>
      </c>
      <c r="J5" s="120" t="s">
        <v>271</v>
      </c>
      <c r="K5" s="120" t="s">
        <v>273</v>
      </c>
      <c r="L5" s="11">
        <v>358576359</v>
      </c>
      <c r="M5" s="65" t="s">
        <v>275</v>
      </c>
      <c r="N5" s="124">
        <v>14000</v>
      </c>
      <c r="O5" s="124">
        <v>940</v>
      </c>
      <c r="P5" s="121" t="s">
        <v>140</v>
      </c>
      <c r="Q5" s="80">
        <v>45512</v>
      </c>
      <c r="R5" s="124">
        <v>11518</v>
      </c>
      <c r="S5" s="124">
        <v>11518</v>
      </c>
      <c r="T5" s="124">
        <v>0</v>
      </c>
      <c r="U5" s="125">
        <f t="shared" ref="U5" si="0">IF(AND(ISBLANK(R5),ISBLANK(S5),ISBLANK(T5)),"",R5-(S5+T5))</f>
        <v>0</v>
      </c>
      <c r="V5" s="117" t="s">
        <v>291</v>
      </c>
      <c r="W5" s="122" t="s">
        <v>292</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election activeCell="A3" sqref="A3"/>
    </sheetView>
  </sheetViews>
  <sheetFormatPr defaultColWidth="0" defaultRowHeight="14.5" zeroHeight="1" x14ac:dyDescent="0.35"/>
  <cols>
    <col min="1" max="1" width="7.3632812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16.54296875" style="99"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285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286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287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255</v>
      </c>
      <c r="F5" s="38" t="s">
        <v>262</v>
      </c>
      <c r="G5" s="84" t="s">
        <v>263</v>
      </c>
      <c r="H5" s="38" t="s">
        <v>264</v>
      </c>
      <c r="I5" s="84">
        <v>185333</v>
      </c>
      <c r="J5" s="38" t="s">
        <v>265</v>
      </c>
      <c r="K5" s="84">
        <v>185333</v>
      </c>
      <c r="L5" s="84" t="s">
        <v>266</v>
      </c>
      <c r="M5" s="38" t="s">
        <v>267</v>
      </c>
      <c r="N5" s="84">
        <v>364022</v>
      </c>
      <c r="O5" s="84" t="s">
        <v>268</v>
      </c>
      <c r="P5" s="84">
        <v>525927</v>
      </c>
      <c r="Q5" s="38" t="s">
        <v>269</v>
      </c>
      <c r="R5" s="38" t="s">
        <v>270</v>
      </c>
      <c r="S5" s="84" t="s">
        <v>271</v>
      </c>
      <c r="T5" s="84" t="s">
        <v>271</v>
      </c>
      <c r="U5" s="84" t="s">
        <v>248</v>
      </c>
      <c r="V5" s="84" t="s">
        <v>249</v>
      </c>
      <c r="W5" s="84">
        <v>0</v>
      </c>
      <c r="X5" s="38" t="s">
        <v>272</v>
      </c>
      <c r="Y5" s="84">
        <v>358576359</v>
      </c>
      <c r="Z5" s="38" t="s">
        <v>273</v>
      </c>
      <c r="AA5" s="108" t="s">
        <v>275</v>
      </c>
      <c r="AB5" s="84">
        <v>14000</v>
      </c>
      <c r="AC5" s="108" t="s">
        <v>276</v>
      </c>
      <c r="AD5" s="84">
        <v>18</v>
      </c>
      <c r="AE5" s="84" t="s">
        <v>277</v>
      </c>
      <c r="AF5" s="84" t="s">
        <v>278</v>
      </c>
      <c r="AG5" s="108" t="s">
        <v>279</v>
      </c>
      <c r="AH5" s="84" t="s">
        <v>280</v>
      </c>
      <c r="AI5" s="108" t="s">
        <v>281</v>
      </c>
      <c r="AJ5" s="84">
        <v>940</v>
      </c>
      <c r="AK5" s="84">
        <v>940</v>
      </c>
      <c r="AL5" s="108"/>
      <c r="AM5" s="84">
        <v>0</v>
      </c>
      <c r="AN5" s="112">
        <v>0</v>
      </c>
      <c r="AO5" s="112">
        <v>0</v>
      </c>
      <c r="AP5" s="112">
        <v>14000</v>
      </c>
      <c r="AQ5" s="112">
        <v>2993</v>
      </c>
      <c r="AR5" s="112">
        <v>16993</v>
      </c>
      <c r="AS5" s="112">
        <v>8682.4699999999993</v>
      </c>
      <c r="AT5" s="112">
        <v>2597.5300000000002</v>
      </c>
      <c r="AU5" s="112">
        <v>11280</v>
      </c>
      <c r="AV5" s="84">
        <v>18</v>
      </c>
      <c r="AW5" s="84"/>
      <c r="AX5" s="84"/>
      <c r="AY5" s="108" t="s">
        <v>282</v>
      </c>
      <c r="AZ5" s="84">
        <v>14000</v>
      </c>
      <c r="BA5" s="84">
        <v>2770.19</v>
      </c>
      <c r="BB5" s="84" t="s">
        <v>283</v>
      </c>
      <c r="BC5" s="84" t="s">
        <v>145</v>
      </c>
      <c r="BD5" s="108" t="s">
        <v>284</v>
      </c>
      <c r="BE5" s="84">
        <v>14000</v>
      </c>
      <c r="BF5" s="38" t="s">
        <v>271</v>
      </c>
      <c r="BG5" s="84" t="s">
        <v>274</v>
      </c>
      <c r="BH5" s="114" t="s">
        <v>261</v>
      </c>
      <c r="BI5" s="38" t="s">
        <v>110</v>
      </c>
      <c r="BJ5" s="85">
        <v>45992</v>
      </c>
      <c r="BK5" s="84"/>
      <c r="BL5" s="38" t="s">
        <v>114</v>
      </c>
      <c r="BM5" s="115" t="s">
        <v>119</v>
      </c>
      <c r="BN5" s="116" t="s">
        <v>200</v>
      </c>
      <c r="BO5" s="84" t="s">
        <v>242</v>
      </c>
      <c r="BP5" s="84">
        <v>11518</v>
      </c>
      <c r="BQ5" s="117" t="s">
        <v>206</v>
      </c>
      <c r="BR5" s="130" t="s">
        <v>289</v>
      </c>
    </row>
    <row r="6" spans="1:70" s="113" customFormat="1" ht="15" customHeight="1" x14ac:dyDescent="0.35">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2025-12-02T05:35:13Z</dcterms:modified>
</cp:coreProperties>
</file>