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Khordha-2-FN25-26-03106\"/>
    </mc:Choice>
  </mc:AlternateContent>
  <xr:revisionPtr revIDLastSave="0" documentId="13_ncr:1_{4967A5D3-8B16-44FF-8773-09A32162F13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54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0" i="20"/>
  <c r="B21" i="20"/>
  <c r="B22" i="20"/>
  <c r="B32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3" i="20" l="1"/>
  <c r="C35" i="20"/>
  <c r="C30" i="20"/>
  <c r="C28" i="20"/>
  <c r="C34" i="20"/>
  <c r="C25" i="20"/>
  <c r="C11" i="20"/>
  <c r="C22" i="20"/>
  <c r="C24" i="20"/>
  <c r="C20" i="20"/>
  <c r="C33" i="20"/>
  <c r="C19" i="20"/>
  <c r="C32" i="20"/>
  <c r="C18" i="20"/>
  <c r="B31" i="20"/>
  <c r="B12" i="20"/>
  <c r="B11" i="20"/>
  <c r="C17" i="20"/>
  <c r="B30" i="20"/>
  <c r="B29" i="20"/>
  <c r="B23" i="20"/>
  <c r="C27" i="20"/>
  <c r="C13" i="20"/>
  <c r="B28" i="20"/>
  <c r="B19" i="20"/>
  <c r="B36" i="20"/>
  <c r="B27" i="20"/>
  <c r="B18" i="20"/>
  <c r="B35" i="20"/>
  <c r="B26" i="20"/>
  <c r="B16" i="20"/>
  <c r="C36" i="20"/>
  <c r="C26" i="20"/>
  <c r="C16" i="20"/>
  <c r="B34" i="20"/>
  <c r="B24" i="20"/>
  <c r="B15" i="20"/>
  <c r="C31" i="20"/>
  <c r="C23" i="20"/>
  <c r="C15" i="20"/>
  <c r="B33" i="20"/>
  <c r="B25" i="20"/>
  <c r="B17" i="20"/>
  <c r="C29" i="20"/>
  <c r="C21" i="20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<sst xmlns="http://schemas.openxmlformats.org/spreadsheetml/2006/main" count="342" uniqueCount="290">
  <si>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</si>
  <si>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</si>
  <si>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</si>
  <si>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</si>
  <si>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</si>
  <si>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</si>
  <si>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</si>
  <si>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</si>
  <si>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</si>
  <si>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</si>
  <si>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</si>
  <si>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</si>
  <si>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</si>
  <si>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</si>
  <si>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</si>
  <si>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</si>
  <si>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</si>
  <si>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</si>
  <si>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</si>
  <si>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</si>
  <si>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</si>
  <si>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</si>
  <si>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</si>
  <si>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</si>
  <si>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</si>
  <si>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</si>
  <si>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</si>
  <si>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</si>
  <si>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</si>
  <si>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</si>
  <si>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</si>
  <si>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</si>
  <si>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</si>
  <si>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</si>
  <si>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</si>
  <si>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</si>
  <si>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</si>
  <si>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</si>
  <si>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</si>
  <si>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</si>
  <si>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</si>
  <si>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</si>
  <si>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</si>
  <si>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</si>
  <si>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</si>
  <si>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</si>
  <si>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</si>
  <si>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</si>
  <si>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</si>
  <si>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</si>
  <si>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</si>
  <si>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</si>
  <si>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</si>
  <si>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</si>
  <si>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</si>
  <si>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</si>
  <si>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</si>
  <si>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</si>
  <si>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</si>
  <si>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</si>
  <si>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</si>
  <si>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</si>
  <si>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</si>
  <si>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</si>
  <si>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</si>
  <si>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</si>
  <si>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</si>
  <si>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</si>
  <si>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</si>
  <si>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</si>
  <si>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</si>
  <si>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</si>
  <si>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</si>
  <si>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</si>
  <si>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</si>
  <si>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</si>
  <si>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</si>
  <si>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</si>
  <si>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</si>
  <si>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</si>
  <si>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</si>
  <si>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</si>
  <si>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</si>
  <si>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</si>
  <si>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</si>
  <si>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</si>
  <si>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</si>
  <si>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</si>
  <si>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</si>
  <si>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</si>
  <si>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</si>
  <si>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</si>
  <si>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</si>
  <si>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</si>
  <si>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</si>
  <si>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</si>
  <si>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</si>
  <si>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</si>
  <si>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</si>
  <si>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</si>
  <si>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</si>
  <si>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</si>
  <si>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</si>
  <si>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</si>
  <si>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</si>
  <si>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</si>
  <si>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</si>
  <si>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</si>
  <si>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</si>
  <si>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</si>
  <si>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</si>
  <si>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</si>
  <si>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</si>
  <si>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</si>
  <si>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</si>
  <si>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</si>
  <si>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</si>
  <si>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</si>
  <si>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</si>
  <si>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</si>
  <si>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</si>
  <si>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</si>
  <si>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</si>
  <si>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</si>
  <si>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</si>
  <si>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</si>
  <si>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</si>
  <si>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</si>
  <si>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</si>
  <si>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</si>
  <si>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</si>
  <si>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</si>
  <si>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</si>
  <si>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</si>
  <si>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</si>
  <si>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</si>
  <si>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</si>
  <si>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</si>
  <si>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</si>
  <si>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</si>
  <si>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</si>
  <si>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</si>
  <si>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</si>
  <si>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</si>
  <si>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</si>
  <si>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</si>
  <si>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</si>
  <si>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</si>
  <si>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</si>
  <si>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</si>
  <si>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</si>
  <si>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</si>
  <si>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</si>
  <si>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</si>
  <si>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</si>
  <si>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</si>
  <si>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</si>
  <si>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</si>
  <si>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</si>
  <si>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</si>
  <si>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</si>
  <si>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</si>
  <si>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</si>
  <si>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</si>
  <si>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</si>
  <si>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</si>
  <si>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</si>
  <si>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</si>
  <si>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</si>
  <si>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</si>
  <si>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</si>
  <si>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</si>
  <si>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</si>
  <si>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</si>
  <si>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</si>
  <si>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</si>
  <si>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</si>
  <si>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</si>
  <si>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</si>
  <si>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</si>
  <si>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</si>
  <si>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</si>
  <si>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</si>
  <si>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</si>
  <si>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</si>
  <si>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</si>
  <si>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</si>
  <si>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</si>
  <si>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</si>
  <si>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</si>
  <si>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</si>
  <si>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</si>
  <si>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</si>
  <si>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</si>
  <si>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</si>
  <si>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</si>
  <si>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</si>
  <si>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</si>
  <si>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</si>
  <si>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</si>
  <si>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</si>
  <si>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</si>
  <si>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</si>
  <si>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</si>
  <si>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</si>
  <si>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</si>
  <si>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</si>
  <si>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</si>
  <si>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</si>
  <si>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</si>
  <si>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</si>
  <si>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</si>
  <si>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</si>
  <si>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</si>
  <si>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</si>
  <si>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</si>
  <si>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</si>
  <si>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</si>
  <si>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</si>
  <si>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</si>
  <si>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</si>
  <si>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</si>
  <si>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</si>
  <si>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</si>
  <si>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</si>
  <si>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</si>
  <si>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</si>
  <si>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</si>
  <si>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</si>
  <si>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</si>
  <si>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</si>
  <si>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</si>
  <si>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</si>
  <si>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</si>
  <si>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</si>
  <si>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</si>
  <si>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</si>
  <si>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</si>
  <si>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</si>
  <si>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</si>
  <si>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</si>
  <si>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</si>
  <si>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</si>
  <si>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</si>
  <si>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</si>
  <si>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</si>
  <si>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</si>
  <si>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East</t>
  </si>
  <si>
    <t>Chetana</t>
  </si>
  <si>
    <t>Open</t>
  </si>
  <si>
    <t/>
  </si>
  <si>
    <t>No Action Taken</t>
  </si>
  <si>
    <t>Completed-Report Submitted</t>
  </si>
  <si>
    <t>Soubhagya Samantaray/SF0059895</t>
  </si>
  <si>
    <t>Loan Officer</t>
  </si>
  <si>
    <t>Bhubaneswar</t>
  </si>
  <si>
    <t>Khordha</t>
  </si>
  <si>
    <t>ORGL0333</t>
  </si>
  <si>
    <t>Khordha-2</t>
  </si>
  <si>
    <t>MUSLIM</t>
  </si>
  <si>
    <t>Agriculture &amp; Farming</t>
  </si>
  <si>
    <t>SF0090198</t>
  </si>
  <si>
    <t>Amar Behera</t>
  </si>
  <si>
    <t>GENERAL</t>
  </si>
  <si>
    <t>2</t>
  </si>
  <si>
    <t>&gt; 2 to 4 Years</t>
  </si>
  <si>
    <t>17-Apr-2024</t>
  </si>
  <si>
    <t>13-Nov-2025</t>
  </si>
  <si>
    <t>Santosh Kumar Sahoo
/SF0071004</t>
  </si>
  <si>
    <t>Sanjaya Kumar Sahoo
/SF0070624</t>
  </si>
  <si>
    <t>Bhagaban Swain
/SF0097828</t>
  </si>
  <si>
    <t>Abhimanyu Raut
/SF0013746</t>
  </si>
  <si>
    <t xml:space="preserve">Reporting Time : Report generation date &amp; time: </t>
  </si>
  <si>
    <t>Malgodam</t>
  </si>
  <si>
    <t>6024</t>
  </si>
  <si>
    <t>776878</t>
  </si>
  <si>
    <t>SSF2594488</t>
  </si>
  <si>
    <t>ALIMATHUN</t>
  </si>
  <si>
    <t>06</t>
  </si>
  <si>
    <t>3.16 Yrs</t>
  </si>
  <si>
    <t>10 Jun 2022</t>
  </si>
  <si>
    <t>13-Jun-2024</t>
  </si>
  <si>
    <t>9078228250</t>
  </si>
  <si>
    <t>LO/Ashish Kumar Kandi/SF0039580 has collected EMI Rs.2670/- each on dt-14.11.2024 &amp; 13.02.2025 but not remitted at branch or not posted in FIMO.</t>
  </si>
  <si>
    <t>Ashish Kumar Kandi</t>
  </si>
  <si>
    <t>CSS</t>
  </si>
  <si>
    <t>FN25-26-03106</t>
  </si>
  <si>
    <t>Terminated</t>
  </si>
  <si>
    <t>Post Verification we observed a cash misappropriation of Rs.5,340/- and net fraud is Rs.5340/- against LO/Ashish Kumar Kandi/SF0039580.</t>
  </si>
  <si>
    <t>sf0039580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</si>
</sst>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0" fillId="0" borderId="1" xfId="26" applyFont="1" applyBorder="1" applyAlignment="1" applyProtection="1">
      <alignment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S1" zoomScale="115" zoomScaleNormal="115" workbookViewId="0">
      <pane ySplit="4" topLeftCell="A5" activePane="bottomLeft" state="frozen"/>
      <selection pane="bottomLeft" activeCell="T5" sqref="T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ORGL0333</v>
      </c>
      <c r="D5" s="63" t="str">
        <f>IF('Physical Cash at Safe'!D28="Yes", 'Physical Cash at Safe'!B4, 'Borrower Wise Details'!C5)</f>
        <v>Khordha-2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45990</v>
      </c>
      <c r="H5" s="107" t="s">
        <v>285</v>
      </c>
      <c r="I5" s="61">
        <v>45992</v>
      </c>
      <c r="J5" s="74" t="str">
        <f>IF('Physical Cash at Safe'!D28="Yes",'Physical Cash at Safe'!E28,IF('Borrower Wise Details'!D5&lt;&gt;"",'Borrower Wise Details'!D5,""))</f>
        <v>FN25-26-03106</v>
      </c>
      <c r="K5" s="81">
        <v>1</v>
      </c>
      <c r="L5" s="82">
        <v>5340</v>
      </c>
      <c r="M5" s="82">
        <v>0</v>
      </c>
      <c r="N5" s="82" t="s">
        <v>271</v>
      </c>
      <c r="O5" s="82" t="s">
        <v>270</v>
      </c>
      <c r="P5" s="82" t="s">
        <v>268</v>
      </c>
      <c r="Q5" s="82" t="s">
        <v>269</v>
      </c>
      <c r="R5" s="75" t="str">
        <f>IF('Physical Cash at Safe'!$D$28="Yes", 'Physical Cash at Safe'!$A$28, IF('Borrower Wise Details'!F5&lt;&gt;"", 'Borrower Wise Details'!F5, ""))</f>
        <v>Ashish Kumar Kandi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sf0039580</v>
      </c>
      <c r="U5" s="77" t="s">
        <v>287</v>
      </c>
      <c r="V5" s="61">
        <v>45796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252</v>
      </c>
      <c r="Z5" s="61">
        <v>45990</v>
      </c>
      <c r="AA5" s="61">
        <v>45993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5340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5340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45994</v>
      </c>
      <c r="AH5" s="70" t="s">
        <v>288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ORGL0333</v>
      </c>
      <c r="C5" s="50" t="str">
        <f>IF('Fraud Investigation Report'!D5="", "", 'Fraud Investigation Report'!D5)</f>
        <v>Khordha-2</v>
      </c>
      <c r="D5" s="68" t="str">
        <f>IF(OR('Fraud Investigation Report'!R5="", 'Fraud Investigation Report'!R5=0), "", 'Fraud Investigation Report'!R5)</f>
        <v>Ashish Kumar Kandi</v>
      </c>
      <c r="E5" s="68" t="str">
        <f>IF(OR('Fraud Investigation Report'!T5="", 'Fraud Investigation Report'!T5=0), "", 'Fraud Investigation Report'!T5)</f>
        <v>sf0039580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FN25-26-03106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5340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5340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5340</v>
      </c>
      <c r="Q5" s="49"/>
      <c r="R5" s="84" t="s">
        <v>251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6" sqref="D1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3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3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50"/>
      <c r="C24" s="150"/>
      <c r="D24" s="150"/>
      <c r="E24" s="150"/>
    </row>
    <row r="25" spans="1:5" ht="57.75" customHeight="1" x14ac:dyDescent="0.3">
      <c r="A25" s="36" t="s">
        <v>81</v>
      </c>
      <c r="B25" s="139"/>
      <c r="C25" s="139"/>
      <c r="D25" s="139"/>
      <c r="E25" s="139"/>
    </row>
    <row r="26" spans="1:5" ht="20.100000000000001" customHeight="1" x14ac:dyDescent="0.3">
      <c r="A26" s="144" t="s">
        <v>189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42" t="s">
        <v>217</v>
      </c>
      <c r="E29" s="143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218</v>
      </c>
      <c r="B32" s="38"/>
      <c r="C32" s="37" t="s">
        <v>82</v>
      </c>
      <c r="D32" s="140"/>
      <c r="E32" s="141"/>
    </row>
    <row r="33" spans="1:5" ht="18" customHeight="1" x14ac:dyDescent="0.3">
      <c r="A33" s="37" t="s">
        <v>83</v>
      </c>
      <c r="B33" s="106"/>
      <c r="C33" s="39" t="s">
        <v>84</v>
      </c>
      <c r="D33" s="134"/>
      <c r="E33" s="135"/>
    </row>
    <row r="34" spans="1:5" ht="27.6" x14ac:dyDescent="0.3">
      <c r="A34" s="39" t="s">
        <v>219</v>
      </c>
      <c r="B34" s="38"/>
      <c r="C34" s="39" t="s">
        <v>220</v>
      </c>
      <c r="D34" s="136"/>
      <c r="E34" s="137"/>
    </row>
    <row r="35" spans="1:5" ht="27.6" x14ac:dyDescent="0.3">
      <c r="A35" s="39" t="s">
        <v>221</v>
      </c>
      <c r="B35" s="38"/>
      <c r="C35" s="39" t="s">
        <v>223</v>
      </c>
      <c r="D35" s="136"/>
      <c r="E35" s="137"/>
    </row>
    <row r="36" spans="1:5" ht="25.5" customHeight="1" x14ac:dyDescent="0.3">
      <c r="A36" s="39" t="s">
        <v>222</v>
      </c>
      <c r="B36" s="38"/>
      <c r="C36" s="39" t="s">
        <v>224</v>
      </c>
      <c r="D36" s="138"/>
      <c r="E36" s="138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70" zoomScaleNormal="70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G6" sqref="G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ORGL0333</v>
      </c>
      <c r="C5" s="119" t="str">
        <f>IF('Loan Outstanding Report'!$H$5="", "", 'Loan Outstanding Report'!$H$5)</f>
        <v>Khordha-2</v>
      </c>
      <c r="D5" s="41" t="s">
        <v>286</v>
      </c>
      <c r="E5" s="65">
        <v>45990</v>
      </c>
      <c r="F5" s="38" t="s">
        <v>284</v>
      </c>
      <c r="G5" s="49" t="s">
        <v>289</v>
      </c>
      <c r="H5" s="49" t="s">
        <v>254</v>
      </c>
      <c r="I5" s="120" t="s">
        <v>274</v>
      </c>
      <c r="J5" s="120" t="s">
        <v>276</v>
      </c>
      <c r="K5" s="120" t="s">
        <v>277</v>
      </c>
      <c r="L5" s="11">
        <v>356474964</v>
      </c>
      <c r="M5" s="65" t="s">
        <v>266</v>
      </c>
      <c r="N5" s="124">
        <v>50000</v>
      </c>
      <c r="O5" s="124">
        <v>2670</v>
      </c>
      <c r="P5" s="121" t="s">
        <v>139</v>
      </c>
      <c r="Q5" s="80">
        <v>45610</v>
      </c>
      <c r="R5" s="124">
        <v>2670</v>
      </c>
      <c r="S5" s="124">
        <v>0</v>
      </c>
      <c r="T5" s="124">
        <v>0</v>
      </c>
      <c r="U5" s="125">
        <f t="shared" ref="U5" si="0">IF(AND(ISBLANK(R5),ISBLANK(S5),ISBLANK(T5)),"",R5-(S5+T5))</f>
        <v>2670</v>
      </c>
      <c r="V5" s="117" t="s">
        <v>201</v>
      </c>
      <c r="W5" s="132" t="s">
        <v>283</v>
      </c>
    </row>
    <row r="6" spans="1:23" ht="25.05" customHeight="1" x14ac:dyDescent="0.3">
      <c r="A6" s="64">
        <v>2</v>
      </c>
      <c r="B6" s="60" t="str">
        <f>IF(J6&lt;&gt;"", $B$5, "")</f>
        <v>ORGL0333</v>
      </c>
      <c r="C6" s="119" t="str">
        <f>IF(J6&lt;&gt;"", $C$5, "")</f>
        <v>Khordha-2</v>
      </c>
      <c r="D6" s="41" t="str">
        <f>IF(J6&lt;&gt;"", $D$5, "")</f>
        <v>FN25-26-03106</v>
      </c>
      <c r="E6" s="65">
        <v>45990</v>
      </c>
      <c r="F6" s="38" t="str">
        <f>IF(J6&lt;&gt;"", $F$5, "")</f>
        <v>Ashish Kumar Kandi</v>
      </c>
      <c r="G6" s="49" t="s">
        <v>289</v>
      </c>
      <c r="H6" s="49" t="str">
        <f>IF(J6&lt;&gt;"", $H$5, "")</f>
        <v>Loan Officer</v>
      </c>
      <c r="I6" s="120" t="s">
        <v>274</v>
      </c>
      <c r="J6" s="120" t="s">
        <v>276</v>
      </c>
      <c r="K6" s="120" t="s">
        <v>277</v>
      </c>
      <c r="L6" s="11">
        <v>356474964</v>
      </c>
      <c r="M6" s="65" t="s">
        <v>266</v>
      </c>
      <c r="N6" s="124">
        <v>50000</v>
      </c>
      <c r="O6" s="124">
        <v>2670</v>
      </c>
      <c r="P6" s="121" t="s">
        <v>139</v>
      </c>
      <c r="Q6" s="80">
        <v>45701</v>
      </c>
      <c r="R6" s="124">
        <v>2670</v>
      </c>
      <c r="S6" s="124">
        <v>0</v>
      </c>
      <c r="T6" s="124">
        <v>0</v>
      </c>
      <c r="U6" s="125">
        <f t="shared" ref="U6:U69" si="1">IF(AND(ISBLANK(R6),ISBLANK(S6),ISBLANK(T6)),"",R6-(S6+T6))</f>
        <v>2670</v>
      </c>
      <c r="V6" s="117" t="s">
        <v>201</v>
      </c>
      <c r="W6" s="132" t="s">
        <v>283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>IF(J12&lt;&gt;"", $B$5, "")</f>
        <v/>
      </c>
      <c r="C12" s="119" t="str">
        <f>IF(J12&lt;&gt;"", $C$5, "")</f>
        <v/>
      </c>
      <c r="D12" s="41" t="str">
        <f>IF(J12&lt;&gt;"", $D$5, "")</f>
        <v/>
      </c>
      <c r="E12" s="65"/>
      <c r="F12" s="38" t="str">
        <f>IF(J12&lt;&gt;"", $F$5, "")</f>
        <v/>
      </c>
      <c r="G12" s="49" t="str">
        <f>IF(J12&lt;&gt;"", $G$5, "")</f>
        <v/>
      </c>
      <c r="H12" s="49" t="str">
        <f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>IF(AND(ISBLANK(R12),ISBLANK(S12),ISBLANK(T12)),"",R12-(S12+T12))</f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>IF(J29&lt;&gt;"", $B$5, "")</f>
        <v/>
      </c>
      <c r="C29" s="119" t="str">
        <f>IF(J29&lt;&gt;"", $C$5, "")</f>
        <v/>
      </c>
      <c r="D29" s="41" t="str">
        <f>IF(J29&lt;&gt;"", $D$5, "")</f>
        <v/>
      </c>
      <c r="E29" s="65"/>
      <c r="F29" s="38" t="str">
        <f>IF(J29&lt;&gt;"", $F$5, "")</f>
        <v/>
      </c>
      <c r="G29" s="49" t="str">
        <f>IF(J29&lt;&gt;"", $G$5, "")</f>
        <v/>
      </c>
      <c r="H29" s="49" t="str">
        <f>IF(J29&lt;&gt;"", $H$5, "")</f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>IF(AND(ISBLANK(R29),ISBLANK(S29),ISBLANK(T29)),"",R29-(S29+T29))</f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zoomScale="80" zoomScaleNormal="80" workbookViewId="0">
      <selection activeCell="A7" sqref="A7"/>
    </sheetView>
  </sheetViews>
  <sheetFormatPr defaultColWidth="8.77734375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441406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6" width="8.77734375" style="99" customWidth="1"/>
    <col min="17" max="17" width="14.21875" style="99" customWidth="1"/>
    <col min="18" max="20" width="14.5546875" style="99" customWidth="1"/>
    <col min="21" max="21" width="10.21875" style="99" customWidth="1"/>
    <col min="22" max="23" width="8.77734375" style="99" customWidth="1"/>
    <col min="24" max="24" width="26.21875" style="99" customWidth="1"/>
    <col min="25" max="25" width="12.77734375" style="99" bestFit="1" customWidth="1"/>
    <col min="26" max="26" width="19.77734375" style="99" customWidth="1"/>
    <col min="27" max="27" width="13" style="99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77734375" style="99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5546875" style="99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customWidth="1"/>
    <col min="65" max="65" width="23" style="101" customWidth="1"/>
    <col min="66" max="66" width="21.5546875" style="102" customWidth="1"/>
    <col min="67" max="67" width="18.5546875" style="103" customWidth="1"/>
    <col min="68" max="68" width="12.21875" style="99" customWidth="1"/>
    <col min="69" max="69" width="21" style="104" customWidth="1"/>
    <col min="70" max="70" width="66.21875" style="99" customWidth="1"/>
    <col min="71" max="71" width="8.77734375" style="99" customWidth="1"/>
    <col min="72" max="16384" width="8.77734375" style="99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30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272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246</v>
      </c>
      <c r="D5" s="38" t="s">
        <v>255</v>
      </c>
      <c r="E5" s="38" t="s">
        <v>255</v>
      </c>
      <c r="F5" s="38" t="s">
        <v>256</v>
      </c>
      <c r="G5" s="84" t="s">
        <v>257</v>
      </c>
      <c r="H5" s="38" t="s">
        <v>258</v>
      </c>
      <c r="I5" s="84">
        <v>126932</v>
      </c>
      <c r="J5" s="38" t="s">
        <v>273</v>
      </c>
      <c r="K5" s="84">
        <v>126932</v>
      </c>
      <c r="L5" s="84" t="s">
        <v>261</v>
      </c>
      <c r="M5" s="38" t="s">
        <v>262</v>
      </c>
      <c r="N5" s="84">
        <v>213134</v>
      </c>
      <c r="O5" s="84" t="s">
        <v>274</v>
      </c>
      <c r="P5" s="84">
        <v>363420</v>
      </c>
      <c r="Q5" s="38" t="s">
        <v>275</v>
      </c>
      <c r="R5" s="38" t="s">
        <v>248</v>
      </c>
      <c r="S5" s="84" t="s">
        <v>276</v>
      </c>
      <c r="T5" s="84" t="s">
        <v>276</v>
      </c>
      <c r="U5" s="84" t="s">
        <v>263</v>
      </c>
      <c r="V5" s="84" t="s">
        <v>259</v>
      </c>
      <c r="W5" s="84">
        <v>0</v>
      </c>
      <c r="X5" s="38" t="s">
        <v>260</v>
      </c>
      <c r="Y5" s="84">
        <v>356474964</v>
      </c>
      <c r="Z5" s="38" t="s">
        <v>277</v>
      </c>
      <c r="AA5" s="108" t="s">
        <v>266</v>
      </c>
      <c r="AB5" s="84">
        <v>50000</v>
      </c>
      <c r="AC5" s="108" t="s">
        <v>278</v>
      </c>
      <c r="AD5" s="84">
        <v>24</v>
      </c>
      <c r="AE5" s="84" t="s">
        <v>264</v>
      </c>
      <c r="AF5" s="84" t="s">
        <v>279</v>
      </c>
      <c r="AG5" s="108" t="s">
        <v>280</v>
      </c>
      <c r="AH5" s="84" t="s">
        <v>265</v>
      </c>
      <c r="AI5" s="108" t="s">
        <v>281</v>
      </c>
      <c r="AJ5" s="84">
        <v>2670</v>
      </c>
      <c r="AK5" s="84">
        <v>2670</v>
      </c>
      <c r="AL5" s="108" t="s">
        <v>267</v>
      </c>
      <c r="AM5" s="84">
        <v>29377.03</v>
      </c>
      <c r="AN5" s="112">
        <v>13342.97</v>
      </c>
      <c r="AO5" s="112">
        <v>42720</v>
      </c>
      <c r="AP5" s="112">
        <v>20622.97</v>
      </c>
      <c r="AQ5" s="112">
        <v>2070.0300000000002</v>
      </c>
      <c r="AR5" s="112">
        <v>22693</v>
      </c>
      <c r="AS5" s="112">
        <v>4504.63</v>
      </c>
      <c r="AT5" s="112">
        <v>835.37</v>
      </c>
      <c r="AU5" s="112">
        <v>5340</v>
      </c>
      <c r="AV5" s="84">
        <v>18</v>
      </c>
      <c r="AW5" s="84"/>
      <c r="AX5" s="84"/>
      <c r="AY5" s="108"/>
      <c r="AZ5" s="84"/>
      <c r="BA5" s="84"/>
      <c r="BB5" s="84" t="s">
        <v>249</v>
      </c>
      <c r="BC5" s="84" t="s">
        <v>250</v>
      </c>
      <c r="BD5" s="108"/>
      <c r="BE5" s="84"/>
      <c r="BF5" s="38" t="s">
        <v>276</v>
      </c>
      <c r="BG5" s="84" t="s">
        <v>282</v>
      </c>
      <c r="BH5" s="114" t="s">
        <v>253</v>
      </c>
      <c r="BI5" s="38" t="s">
        <v>110</v>
      </c>
      <c r="BJ5" s="85">
        <v>45990</v>
      </c>
      <c r="BK5" s="84"/>
      <c r="BL5" s="38" t="s">
        <v>114</v>
      </c>
      <c r="BM5" s="115" t="s">
        <v>119</v>
      </c>
      <c r="BN5" s="116" t="s">
        <v>199</v>
      </c>
      <c r="BO5" s="84" t="s">
        <v>243</v>
      </c>
      <c r="BP5" s="84">
        <v>5340</v>
      </c>
      <c r="BQ5" s="117" t="s">
        <v>201</v>
      </c>
      <c r="BR5" s="118" t="s">
        <v>283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31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phoneticPr fontId="14" type="noConversion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2025-12-03T10:07:42Z</dcterms:modified>
</cp:coreProperties>
</file>