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Dhamara-FN25-26-03120\"/>
    </mc:Choice>
  </mc:AlternateContent>
  <xr:revisionPtr revIDLastSave="0" documentId="13_ncr:1_{A5B60560-6DEE-448C-8401-80970F4CB82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34" i="20"/>
  <c r="C35" i="20"/>
  <c r="C58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40" i="20"/>
  <c r="B58" i="20"/>
  <c r="B59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4" i="20" l="1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<sst xmlns="http://schemas.openxmlformats.org/spreadsheetml/2006/main" count="350" uniqueCount="302">
  <si>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</si>
  <si>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</si>
  <si>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</si>
  <si>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</si>
  <si>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</si>
  <si>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</si>
  <si>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</si>
  <si>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</si>
  <si>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</si>
  <si>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</si>
  <si>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</si>
  <si>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</si>
  <si>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</si>
  <si>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</si>
  <si>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</si>
  <si>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</si>
  <si>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</si>
  <si>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</si>
  <si>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</si>
  <si>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</si>
  <si>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</si>
  <si>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</si>
  <si>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</si>
  <si>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</si>
  <si>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</si>
  <si>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</si>
  <si>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</si>
  <si>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</si>
  <si>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</si>
  <si>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</si>
  <si>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</si>
  <si>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</si>
  <si>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</si>
  <si>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</si>
  <si>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</si>
  <si>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</si>
  <si>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</si>
  <si>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</si>
  <si>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</si>
  <si>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</si>
  <si>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</si>
  <si>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</si>
  <si>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</si>
  <si>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</si>
  <si>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</si>
  <si>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</si>
  <si>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</si>
  <si>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</si>
  <si>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</si>
  <si>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</si>
  <si>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</si>
  <si>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</si>
  <si>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</si>
  <si>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</si>
  <si>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</si>
  <si>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</si>
  <si>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</si>
  <si>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</si>
  <si>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</si>
  <si>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</si>
  <si>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</si>
  <si>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</si>
  <si>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</si>
  <si>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</si>
  <si>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</si>
  <si>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</si>
  <si>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</si>
  <si>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</si>
  <si>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</si>
  <si>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</si>
  <si>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</si>
  <si>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</si>
  <si>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</si>
  <si>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</si>
  <si>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</si>
  <si>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</si>
  <si>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</si>
  <si>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</si>
  <si>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</si>
  <si>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</si>
  <si>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</si>
  <si>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</si>
  <si>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</si>
  <si>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</si>
  <si>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</si>
  <si>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</si>
  <si>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</si>
  <si>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</si>
  <si>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</si>
  <si>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</si>
  <si>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</si>
  <si>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</si>
  <si>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</si>
  <si>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</si>
  <si>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</si>
  <si>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</si>
  <si>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</si>
  <si>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</si>
  <si>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</si>
  <si>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</si>
  <si>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</si>
  <si>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</si>
  <si>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</si>
  <si>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</si>
  <si>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</si>
  <si>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</si>
  <si>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</si>
  <si>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</si>
  <si>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</si>
  <si>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</si>
  <si>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</si>
  <si>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</si>
  <si>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</si>
  <si>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</si>
  <si>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</si>
  <si>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</si>
  <si>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</si>
  <si>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</si>
  <si>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</si>
  <si>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</si>
  <si>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</si>
  <si>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</si>
  <si>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</si>
  <si>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</si>
  <si>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</si>
  <si>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</si>
  <si>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</si>
  <si>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</si>
  <si>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</si>
  <si>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</si>
  <si>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</si>
  <si>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</si>
  <si>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</si>
  <si>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</si>
  <si>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</si>
  <si>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</si>
  <si>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</si>
  <si>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</si>
  <si>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</si>
  <si>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</si>
  <si>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</si>
  <si>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</si>
  <si>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</si>
  <si>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</si>
  <si>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</si>
  <si>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</si>
  <si>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</si>
  <si>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</si>
  <si>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</si>
  <si>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</si>
  <si>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</si>
  <si>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</si>
  <si>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</si>
  <si>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</si>
  <si>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</si>
  <si>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</si>
  <si>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</si>
  <si>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</si>
  <si>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</si>
  <si>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</si>
  <si>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</si>
  <si>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</si>
  <si>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</si>
  <si>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</si>
  <si>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</si>
  <si>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</si>
  <si>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</si>
  <si>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</si>
  <si>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</si>
  <si>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</si>
  <si>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</si>
  <si>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</si>
  <si>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</si>
  <si>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</si>
  <si>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</si>
  <si>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</si>
  <si>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</si>
  <si>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</si>
  <si>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</si>
  <si>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</si>
  <si>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</si>
  <si>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</si>
  <si>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</si>
  <si>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</si>
  <si>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</si>
  <si>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</si>
  <si>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</si>
  <si>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</si>
  <si>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</si>
  <si>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</si>
  <si>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</si>
  <si>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</si>
  <si>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</si>
  <si>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</si>
  <si>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</si>
  <si>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</si>
  <si>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</si>
  <si>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</si>
  <si>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</si>
  <si>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</si>
  <si>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</si>
  <si>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</si>
  <si>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</si>
  <si>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</si>
  <si>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</si>
  <si>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</si>
  <si>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</si>
  <si>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</si>
  <si>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</si>
  <si>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</si>
  <si>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</si>
  <si>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</si>
  <si>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</si>
  <si>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</si>
  <si>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</si>
  <si>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</si>
  <si>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</si>
  <si>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</si>
  <si>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</si>
  <si>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</si>
  <si>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</si>
  <si>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</si>
  <si>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</si>
  <si>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</si>
  <si>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</si>
  <si>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</si>
  <si>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</si>
  <si>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</si>
  <si>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</si>
  <si>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</si>
  <si>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</si>
  <si>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</si>
  <si>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</si>
  <si>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</si>
  <si>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</si>
  <si>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</si>
  <si>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</si>
  <si>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</si>
  <si>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</si>
  <si>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</si>
  <si>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</si>
  <si>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</si>
  <si>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</si>
  <si>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</si>
  <si>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</si>
  <si>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</si>
  <si>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</si>
  <si>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</si>
  <si>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</si>
  <si>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HINDU</t>
  </si>
  <si>
    <t/>
  </si>
  <si>
    <t>Alok Kumar Maharana/SF0083414</t>
  </si>
  <si>
    <t>Sanjaya Kumar Sahoo/SF0070624</t>
  </si>
  <si>
    <t>Manash Samal/SF0057264</t>
  </si>
  <si>
    <t>Reporting Time : 08:00</t>
  </si>
  <si>
    <t>&gt; 2 to 4 Years</t>
  </si>
  <si>
    <t>Branch Manager</t>
  </si>
  <si>
    <t>Completed-Report Submitted</t>
  </si>
  <si>
    <t>OR2758</t>
  </si>
  <si>
    <t>Singhpur</t>
  </si>
  <si>
    <t>Jajpur Town</t>
  </si>
  <si>
    <t>Branch Quality Manager</t>
  </si>
  <si>
    <t>Krushna Chandra Sahoo/SF0083225</t>
  </si>
  <si>
    <t>Terminated</t>
  </si>
  <si>
    <t>Agriculture &amp; Farming</t>
  </si>
  <si>
    <t>Open</t>
  </si>
  <si>
    <t>OR3107</t>
  </si>
  <si>
    <t>Dhamara</t>
  </si>
  <si>
    <t>Dosinga</t>
  </si>
  <si>
    <t>SF0064904</t>
  </si>
  <si>
    <t>Umesh Chandra Das</t>
  </si>
  <si>
    <t>697854</t>
  </si>
  <si>
    <t>ADANI</t>
  </si>
  <si>
    <t>Unnati</t>
  </si>
  <si>
    <t>SSF3034413</t>
  </si>
  <si>
    <t>OBC</t>
  </si>
  <si>
    <t>BULI DALAI</t>
  </si>
  <si>
    <t>12-Feb-2024</t>
  </si>
  <si>
    <t>08</t>
  </si>
  <si>
    <t>0</t>
  </si>
  <si>
    <t>2.97 Yrs</t>
  </si>
  <si>
    <t>13 Dec 2022</t>
  </si>
  <si>
    <t>08-Mar-2024</t>
  </si>
  <si>
    <t>08-Apr-2025</t>
  </si>
  <si>
    <t>7894680611</t>
  </si>
  <si>
    <t>1.As per Cash Receipt number-41880/157 borrower has paid Rs 32751/-  on dtd. 03-07-24 to  LO Sahejad Quadri Quadri/SF0071195 towards Preclosure but LO did FIMO recovery entry  2690/- each on dtd. 08-07-24, 08-08-24, 08-09-24, 08-10-24, 08-11-24, 08-12-24, 08-01-25, 08-02-25, 08-03-25 &amp; 08-04-25. Total of Rs 26900/- FIMO recovery done and remaining Rs 5851/- has not remitted  to branch.</t>
  </si>
  <si>
    <t>FN25-26-03120</t>
  </si>
  <si>
    <t>Sahejad quadri Quadri</t>
  </si>
  <si>
    <t>SF0071195</t>
  </si>
  <si>
    <t>R</t>
  </si>
  <si>
    <t>Sangram Nath</t>
  </si>
  <si>
    <t>SF0056595</t>
  </si>
  <si>
    <t>L</t>
  </si>
  <si>
    <t>Manoj Kumar Parida</t>
  </si>
  <si>
    <t>SF0040711</t>
  </si>
  <si>
    <t>Rs 5851/- Pending for Recovery.</t>
  </si>
  <si>
    <t>Sunil Kumar Behera/SF0029643</t>
  </si>
  <si>
    <t>Form Date :29-11-25</t>
  </si>
  <si>
    <t>To Date :29-11-25</t>
  </si>
  <si>
    <t>CSS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</si>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</sst>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OR3107</v>
      </c>
      <c r="D5" s="63" t="str">
        <f>IF('Physical Cash at Safe'!D28="Yes", 'Physical Cash at Safe'!B4, 'Borrower Wise Details'!C5)</f>
        <v>Dhamara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45990</v>
      </c>
      <c r="H5" s="107" t="s">
        <v>299</v>
      </c>
      <c r="I5" s="61">
        <v>45993</v>
      </c>
      <c r="J5" s="74" t="str">
        <f>IF('Physical Cash at Safe'!D28="Yes",'Physical Cash at Safe'!E28,IF('Borrower Wise Details'!D5&lt;&gt;"",'Borrower Wise Details'!D5,""))</f>
        <v>FN25-26-03120</v>
      </c>
      <c r="K5" s="81">
        <v>1</v>
      </c>
      <c r="L5" s="82">
        <v>32751</v>
      </c>
      <c r="M5" s="82">
        <v>0</v>
      </c>
      <c r="N5" s="82" t="s">
        <v>296</v>
      </c>
      <c r="O5" s="82" t="s">
        <v>262</v>
      </c>
      <c r="P5" s="82" t="s">
        <v>251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Sahejad quadri Quadri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SF0071195</v>
      </c>
      <c r="U5" s="77" t="s">
        <v>263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45990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32751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26900</v>
      </c>
      <c r="AE5" s="126">
        <f>IF(AND(AC5="", AD5=""), "", IF(AD5="", AC5, AC5 - IF(ISNUMBER(AD5), AD5, 0)))</f>
        <v>5851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45995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OR3107</v>
      </c>
      <c r="C5" s="50" t="str">
        <f>IF('Fraud Investigation Report'!D5="", "", 'Fraud Investigation Report'!D5)</f>
        <v>Dhamara</v>
      </c>
      <c r="D5" s="68" t="str">
        <f>IF(OR('Fraud Investigation Report'!R5="", 'Fraud Investigation Report'!R5=0), "", 'Fraud Investigation Report'!R5)</f>
        <v>Sahejad quadri Quadri</v>
      </c>
      <c r="E5" s="68" t="str">
        <f>IF(OR('Fraud Investigation Report'!T5="", 'Fraud Investigation Report'!T5=0), "", 'Fraud Investigation Report'!T5)</f>
        <v>SF0071195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32751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32751</v>
      </c>
      <c r="O5" s="69">
        <f>IF('Fraud Investigation Report'!AD5="", "", 'Fraud Investigation Report'!AD5)</f>
        <v>26900</v>
      </c>
      <c r="P5" s="126">
        <f>IF(AND(N5="", O5=""), "", IF(O5="", N5, N5 - IF(ISNUMBER(O5), O5, 0)))</f>
        <v>5851</v>
      </c>
      <c r="Q5" s="49"/>
      <c r="R5" s="84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258</v>
      </c>
      <c r="B4" s="41" t="s">
        <v>259</v>
      </c>
      <c r="C4" s="41" t="s">
        <v>260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45990</v>
      </c>
      <c r="C6" s="18">
        <v>45989</v>
      </c>
      <c r="D6" s="18">
        <v>45990</v>
      </c>
      <c r="E6" s="19">
        <v>0.33333333333333331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">
      <c r="A33" s="37" t="s">
        <v>83</v>
      </c>
      <c r="B33" s="106" t="s">
        <v>289</v>
      </c>
      <c r="C33" s="39" t="s">
        <v>84</v>
      </c>
      <c r="D33" s="132" t="s">
        <v>292</v>
      </c>
      <c r="E33" s="133"/>
    </row>
    <row r="34" spans="1:5" ht="27.6" x14ac:dyDescent="0.3">
      <c r="A34" s="39" t="s">
        <v>217</v>
      </c>
      <c r="B34" s="38" t="s">
        <v>290</v>
      </c>
      <c r="C34" s="39" t="s">
        <v>218</v>
      </c>
      <c r="D34" s="134" t="s">
        <v>293</v>
      </c>
      <c r="E34" s="135"/>
    </row>
    <row r="35" spans="1:5" ht="27.6" x14ac:dyDescent="0.3">
      <c r="A35" s="39" t="s">
        <v>219</v>
      </c>
      <c r="B35" s="38" t="s">
        <v>291</v>
      </c>
      <c r="C35" s="39" t="s">
        <v>221</v>
      </c>
      <c r="D35" s="134" t="s">
        <v>294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261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1" ySplit="4" topLeftCell="U5" activePane="bottomRight" state="frozen"/>
      <selection pane="topRight" activeCell="L1" sqref="L1"/>
      <selection pane="bottomLeft" activeCell="A5" sqref="A5"/>
      <selection pane="bottomRight"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OR3107</v>
      </c>
      <c r="C5" s="119" t="str">
        <f>IF('Loan Outstanding Report'!$H$5="", "", 'Loan Outstanding Report'!$H$5)</f>
        <v>Dhamara</v>
      </c>
      <c r="D5" s="41" t="s">
        <v>286</v>
      </c>
      <c r="E5" s="65">
        <v>45990</v>
      </c>
      <c r="F5" s="38" t="s">
        <v>287</v>
      </c>
      <c r="G5" s="49" t="s">
        <v>288</v>
      </c>
      <c r="H5" s="49" t="s">
        <v>301</v>
      </c>
      <c r="I5" s="120" t="s">
        <v>271</v>
      </c>
      <c r="J5" s="120" t="s">
        <v>274</v>
      </c>
      <c r="K5" s="120" t="s">
        <v>276</v>
      </c>
      <c r="L5" s="11">
        <v>355221531</v>
      </c>
      <c r="M5" s="65" t="s">
        <v>277</v>
      </c>
      <c r="N5" s="124">
        <v>40000</v>
      </c>
      <c r="O5" s="124">
        <v>2690</v>
      </c>
      <c r="P5" s="121" t="s">
        <v>140</v>
      </c>
      <c r="Q5" s="80">
        <v>45476</v>
      </c>
      <c r="R5" s="124">
        <v>32751</v>
      </c>
      <c r="S5" s="124">
        <v>26900</v>
      </c>
      <c r="T5" s="124">
        <v>0</v>
      </c>
      <c r="U5" s="125">
        <f t="shared" ref="U5" si="0">IF(AND(ISBLANK(R5),ISBLANK(S5),ISBLANK(T5)),"",R5-(S5+T5))</f>
        <v>5851</v>
      </c>
      <c r="V5" s="117" t="s">
        <v>203</v>
      </c>
      <c r="W5" s="122" t="s">
        <v>285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>
        <v>0</v>
      </c>
      <c r="U6" s="125">
        <f t="shared" ref="U6:U69" si="1">IF(AND(ISBLANK(R6),ISBLANK(S6),ISBLANK(T6)),"",R6-(S6+T6))</f>
        <v>0</v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>IF(J7&lt;&gt;"", $F$5, "")</f>
        <v/>
      </c>
      <c r="G7" s="49" t="str">
        <f>IF(J7&lt;&gt;"", $G$5, "")</f>
        <v/>
      </c>
      <c r="H7" s="49" t="str">
        <f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>
        <v>0</v>
      </c>
      <c r="U7" s="125">
        <f t="shared" si="1"/>
        <v>0</v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11" si="5">IF(J8&lt;&gt;"", $F$5, "")</f>
        <v/>
      </c>
      <c r="G8" s="49" t="str">
        <f t="shared" ref="G8:G11" si="6">IF(J8&lt;&gt;"", $G$5, "")</f>
        <v/>
      </c>
      <c r="H8" s="49" t="str">
        <f t="shared" ref="H8:H11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" si="11">IF(J14&lt;&gt;"", $F$5, "")</f>
        <v/>
      </c>
      <c r="G14" s="49" t="str">
        <f t="shared" ref="G14" si="12">IF(J14&lt;&gt;"", $G$5, "")</f>
        <v/>
      </c>
      <c r="H14" s="49" t="str">
        <f t="shared" ref="H14" si="13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ref="F15:F18" si="14">IF(J15&lt;&gt;"", $F$5, "")</f>
        <v/>
      </c>
      <c r="G15" s="49" t="str">
        <f t="shared" ref="G15:G18" si="15">IF(J15&lt;&gt;"", $G$5, "")</f>
        <v/>
      </c>
      <c r="H15" s="49" t="str">
        <f t="shared" ref="H15:H18" si="16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14"/>
        <v/>
      </c>
      <c r="G16" s="49" t="str">
        <f t="shared" si="15"/>
        <v/>
      </c>
      <c r="H16" s="49" t="str">
        <f t="shared" si="1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14"/>
        <v/>
      </c>
      <c r="G17" s="49" t="str">
        <f t="shared" si="15"/>
        <v/>
      </c>
      <c r="H17" s="49" t="str">
        <f t="shared" si="1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14"/>
        <v/>
      </c>
      <c r="G18" s="49" t="str">
        <f t="shared" si="15"/>
        <v/>
      </c>
      <c r="H18" s="49" t="str">
        <f t="shared" si="1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ref="F19" si="17">IF(J19&lt;&gt;"", $F$5, "")</f>
        <v/>
      </c>
      <c r="G19" s="49" t="str">
        <f t="shared" ref="G19" si="18">IF(J19&lt;&gt;"", $G$5, "")</f>
        <v/>
      </c>
      <c r="H19" s="49" t="str">
        <f t="shared" ref="H19" si="19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>
        <v>0</v>
      </c>
      <c r="U26" s="125">
        <f t="shared" si="1"/>
        <v>0</v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>
        <v>0</v>
      </c>
      <c r="U27" s="125">
        <f t="shared" si="1"/>
        <v>0</v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>
        <v>0</v>
      </c>
      <c r="U28" s="125">
        <f t="shared" si="1"/>
        <v>0</v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>
        <v>0</v>
      </c>
      <c r="U29" s="125">
        <f t="shared" si="1"/>
        <v>0</v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>
        <v>0</v>
      </c>
      <c r="U30" s="125">
        <f t="shared" si="1"/>
        <v>0</v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>
        <v>0</v>
      </c>
      <c r="U31" s="125">
        <f t="shared" si="1"/>
        <v>0</v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>
        <v>0</v>
      </c>
      <c r="U32" s="125">
        <f t="shared" si="1"/>
        <v>0</v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>
        <v>0</v>
      </c>
      <c r="U33" s="125">
        <f t="shared" si="1"/>
        <v>0</v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>
        <v>0</v>
      </c>
      <c r="U34" s="125">
        <f t="shared" si="1"/>
        <v>0</v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>
        <v>0</v>
      </c>
      <c r="U35" s="125">
        <f t="shared" si="1"/>
        <v>0</v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>
        <v>0</v>
      </c>
      <c r="U36" s="125">
        <f t="shared" si="1"/>
        <v>0</v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>
        <v>0</v>
      </c>
      <c r="U37" s="125">
        <f t="shared" si="1"/>
        <v>0</v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>
        <v>0</v>
      </c>
      <c r="U38" s="125">
        <f t="shared" si="1"/>
        <v>0</v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>
        <v>0</v>
      </c>
      <c r="U39" s="125">
        <f t="shared" si="1"/>
        <v>0</v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>
        <v>0</v>
      </c>
      <c r="U40" s="125">
        <f t="shared" si="1"/>
        <v>0</v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>
        <v>0</v>
      </c>
      <c r="U41" s="125">
        <f t="shared" si="1"/>
        <v>0</v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>
        <v>0</v>
      </c>
      <c r="U42" s="125">
        <f t="shared" si="1"/>
        <v>0</v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>
        <v>0</v>
      </c>
      <c r="U43" s="125">
        <f t="shared" si="1"/>
        <v>0</v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>
        <v>0</v>
      </c>
      <c r="U44" s="125">
        <f t="shared" si="1"/>
        <v>0</v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>
        <v>0</v>
      </c>
      <c r="U45" s="125">
        <f t="shared" si="1"/>
        <v>0</v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>
        <v>0</v>
      </c>
      <c r="U46" s="125">
        <f t="shared" si="1"/>
        <v>0</v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>
        <v>0</v>
      </c>
      <c r="U47" s="125">
        <f t="shared" si="1"/>
        <v>0</v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>
        <v>0</v>
      </c>
      <c r="U48" s="125">
        <f t="shared" si="1"/>
        <v>0</v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>
        <v>0</v>
      </c>
      <c r="U49" s="125">
        <f t="shared" si="1"/>
        <v>0</v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>
        <v>0</v>
      </c>
      <c r="U50" s="125">
        <f t="shared" si="1"/>
        <v>0</v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>
        <v>0</v>
      </c>
      <c r="U51" s="125">
        <f t="shared" si="1"/>
        <v>0</v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>
        <v>0</v>
      </c>
      <c r="U52" s="125">
        <f t="shared" si="1"/>
        <v>0</v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>
        <v>0</v>
      </c>
      <c r="U53" s="125">
        <f t="shared" si="1"/>
        <v>0</v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>
        <v>0</v>
      </c>
      <c r="U54" s="125">
        <f t="shared" si="1"/>
        <v>0</v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>
        <v>0</v>
      </c>
      <c r="U55" s="125">
        <f t="shared" si="1"/>
        <v>0</v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>
        <v>0</v>
      </c>
      <c r="U56" s="125">
        <f t="shared" si="1"/>
        <v>0</v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>
        <v>0</v>
      </c>
      <c r="U57" s="125">
        <f t="shared" si="1"/>
        <v>0</v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>
        <v>0</v>
      </c>
      <c r="U58" s="125">
        <f t="shared" si="1"/>
        <v>0</v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>
        <v>0</v>
      </c>
      <c r="U59" s="125">
        <f t="shared" si="1"/>
        <v>0</v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>
        <v>0</v>
      </c>
      <c r="U60" s="125">
        <f t="shared" si="1"/>
        <v>0</v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>
        <v>0</v>
      </c>
      <c r="U61" s="125">
        <f t="shared" si="1"/>
        <v>0</v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70" zoomScaleNormal="70" workbookViewId="0">
      <selection activeCell="BN8" sqref="BN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297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244</v>
      </c>
      <c r="G5" s="84" t="s">
        <v>266</v>
      </c>
      <c r="H5" s="38" t="s">
        <v>267</v>
      </c>
      <c r="I5" s="84">
        <v>52076</v>
      </c>
      <c r="J5" s="38" t="s">
        <v>268</v>
      </c>
      <c r="K5" s="84">
        <v>52076</v>
      </c>
      <c r="L5" s="84" t="s">
        <v>269</v>
      </c>
      <c r="M5" s="38" t="s">
        <v>270</v>
      </c>
      <c r="N5" s="84">
        <v>86213</v>
      </c>
      <c r="O5" s="84" t="s">
        <v>271</v>
      </c>
      <c r="P5" s="84">
        <v>121247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249</v>
      </c>
      <c r="W5" s="84">
        <v>0</v>
      </c>
      <c r="X5" s="38" t="s">
        <v>264</v>
      </c>
      <c r="Y5" s="84">
        <v>355221531</v>
      </c>
      <c r="Z5" s="38" t="s">
        <v>276</v>
      </c>
      <c r="AA5" s="108" t="s">
        <v>277</v>
      </c>
      <c r="AB5" s="84">
        <v>40000</v>
      </c>
      <c r="AC5" s="108" t="s">
        <v>278</v>
      </c>
      <c r="AD5" s="84">
        <v>18</v>
      </c>
      <c r="AE5" s="84" t="s">
        <v>279</v>
      </c>
      <c r="AF5" s="84" t="s">
        <v>280</v>
      </c>
      <c r="AG5" s="108" t="s">
        <v>281</v>
      </c>
      <c r="AH5" s="84" t="s">
        <v>255</v>
      </c>
      <c r="AI5" s="108" t="s">
        <v>282</v>
      </c>
      <c r="AJ5" s="84">
        <v>2690</v>
      </c>
      <c r="AK5" s="84">
        <v>2690</v>
      </c>
      <c r="AL5" s="108" t="s">
        <v>283</v>
      </c>
      <c r="AM5" s="84">
        <v>29987.98</v>
      </c>
      <c r="AN5" s="112">
        <v>7672.02</v>
      </c>
      <c r="AO5" s="112">
        <v>37660</v>
      </c>
      <c r="AP5" s="112">
        <v>10012.02</v>
      </c>
      <c r="AQ5" s="112">
        <v>519.98</v>
      </c>
      <c r="AR5" s="112">
        <v>10532</v>
      </c>
      <c r="AS5" s="112">
        <v>10012.02</v>
      </c>
      <c r="AT5" s="112">
        <v>519.98</v>
      </c>
      <c r="AU5" s="112">
        <v>10532</v>
      </c>
      <c r="AV5" s="84">
        <v>21</v>
      </c>
      <c r="AW5" s="84"/>
      <c r="AX5" s="84"/>
      <c r="AY5" s="108"/>
      <c r="AZ5" s="84"/>
      <c r="BA5" s="84"/>
      <c r="BB5" s="84" t="s">
        <v>265</v>
      </c>
      <c r="BC5" s="84" t="s">
        <v>250</v>
      </c>
      <c r="BD5" s="108"/>
      <c r="BE5" s="84">
        <v>0</v>
      </c>
      <c r="BF5" s="38" t="s">
        <v>274</v>
      </c>
      <c r="BG5" s="84" t="s">
        <v>284</v>
      </c>
      <c r="BH5" s="114" t="s">
        <v>253</v>
      </c>
      <c r="BI5" s="38" t="s">
        <v>110</v>
      </c>
      <c r="BJ5" s="85">
        <v>45990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32751</v>
      </c>
      <c r="BQ5" s="117" t="s">
        <v>203</v>
      </c>
      <c r="BR5" s="130" t="s">
        <v>285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30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30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30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2025-12-05T05:45:54Z</dcterms:modified>
</cp:coreProperties>
</file>