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Chandbali-FN25-26-03123\"/>
    </mc:Choice>
  </mc:AlternateContent>
  <xr:revisionPtr revIDLastSave="0" documentId="13_ncr:1_{3499A02B-1272-491F-BFBC-6DE117B3D78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<sst xmlns="http://schemas.openxmlformats.org/spreadsheetml/2006/main" count="393" uniqueCount="311">
  <si>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</si>
  <si>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</si>
  <si>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</si>
  <si>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</si>
  <si>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</si>
  <si>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</si>
  <si>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</si>
  <si>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</si>
  <si>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</si>
  <si>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</si>
  <si>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</si>
  <si>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</si>
  <si>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</si>
  <si>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</si>
  <si>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</si>
  <si>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</si>
  <si>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</si>
  <si>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</si>
  <si>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</si>
  <si>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</si>
  <si>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</si>
  <si>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</si>
  <si>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</si>
  <si>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</si>
  <si>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</si>
  <si>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</si>
  <si>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</si>
  <si>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</si>
  <si>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</si>
  <si>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</si>
  <si>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</si>
  <si>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</si>
  <si>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</si>
  <si>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</si>
  <si>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</si>
  <si>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</si>
  <si>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</si>
  <si>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</si>
  <si>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</si>
  <si>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</si>
  <si>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</si>
  <si>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</si>
  <si>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</si>
  <si>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</si>
  <si>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</si>
  <si>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</si>
  <si>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</si>
  <si>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</si>
  <si>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</si>
  <si>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</si>
  <si>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</si>
  <si>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</si>
  <si>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</si>
  <si>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</si>
  <si>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</si>
  <si>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</si>
  <si>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</si>
  <si>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</si>
  <si>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</si>
  <si>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</si>
  <si>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</si>
  <si>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</si>
  <si>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</si>
  <si>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</si>
  <si>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</si>
  <si>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</si>
  <si>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</si>
  <si>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</si>
  <si>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</si>
  <si>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</si>
  <si>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</si>
  <si>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</si>
  <si>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</si>
  <si>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</si>
  <si>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</si>
  <si>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</si>
  <si>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</si>
  <si>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</si>
  <si>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</si>
  <si>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</si>
  <si>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</si>
  <si>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</si>
  <si>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</si>
  <si>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</si>
  <si>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</si>
  <si>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</si>
  <si>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</si>
  <si>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</si>
  <si>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</si>
  <si>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</si>
  <si>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</si>
  <si>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</si>
  <si>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</si>
  <si>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</si>
  <si>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</si>
  <si>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</si>
  <si>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</si>
  <si>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</si>
  <si>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</si>
  <si>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</si>
  <si>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</si>
  <si>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</si>
  <si>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</si>
  <si>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</si>
  <si>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</si>
  <si>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</si>
  <si>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</si>
  <si>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</si>
  <si>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</si>
  <si>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</si>
  <si>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</si>
  <si>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</si>
  <si>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</si>
  <si>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</si>
  <si>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</si>
  <si>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</si>
  <si>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</si>
  <si>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</si>
  <si>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</si>
  <si>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</si>
  <si>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</si>
  <si>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</si>
  <si>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</si>
  <si>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</si>
  <si>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</si>
  <si>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</si>
  <si>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</si>
  <si>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</si>
  <si>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</si>
  <si>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</si>
  <si>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</si>
  <si>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</si>
  <si>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</si>
  <si>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</si>
  <si>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</si>
  <si>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</si>
  <si>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</si>
  <si>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</si>
  <si>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</si>
  <si>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</si>
  <si>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</si>
  <si>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</si>
  <si>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</si>
  <si>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</si>
  <si>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</si>
  <si>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</si>
  <si>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</si>
  <si>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</si>
  <si>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</si>
  <si>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</si>
  <si>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</si>
  <si>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</si>
  <si>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</si>
  <si>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</si>
  <si>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</si>
  <si>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</si>
  <si>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</si>
  <si>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</si>
  <si>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</si>
  <si>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</si>
  <si>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</si>
  <si>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</si>
  <si>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</si>
  <si>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</si>
  <si>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</si>
  <si>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</si>
  <si>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</si>
  <si>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</si>
  <si>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</si>
  <si>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</si>
  <si>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</si>
  <si>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</si>
  <si>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</si>
  <si>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</si>
  <si>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</si>
  <si>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</si>
  <si>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</si>
  <si>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</si>
  <si>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</si>
  <si>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</si>
  <si>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</si>
  <si>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</si>
  <si>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</si>
  <si>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</si>
  <si>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</si>
  <si>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</si>
  <si>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</si>
  <si>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</si>
  <si>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</si>
  <si>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</si>
  <si>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</si>
  <si>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</si>
  <si>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</si>
  <si>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</si>
  <si>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</si>
  <si>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</si>
  <si>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</si>
  <si>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</si>
  <si>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</si>
  <si>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</si>
  <si>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</si>
  <si>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</si>
  <si>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</si>
  <si>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</si>
  <si>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</si>
  <si>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</si>
  <si>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</si>
  <si>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</si>
  <si>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</si>
  <si>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</si>
  <si>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</si>
  <si>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</si>
  <si>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</si>
  <si>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</si>
  <si>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</si>
  <si>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</si>
  <si>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</si>
  <si>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</si>
  <si>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</si>
  <si>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</si>
  <si>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</si>
  <si>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</si>
  <si>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</si>
  <si>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</si>
  <si>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</si>
  <si>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</si>
  <si>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</si>
  <si>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</si>
  <si>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</si>
  <si>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</si>
  <si>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</si>
  <si>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</si>
  <si>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</si>
  <si>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</si>
  <si>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</si>
  <si>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</si>
  <si>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</si>
  <si>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</si>
  <si>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</si>
  <si>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</si>
  <si>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</si>
  <si>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</si>
  <si>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</si>
  <si>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</si>
  <si>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</si>
  <si>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</si>
  <si>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</si>
  <si>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</si>
  <si>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Sanjaya Kumar Sahoo/SF0070624</t>
  </si>
  <si>
    <t>East</t>
  </si>
  <si>
    <t>Odisha</t>
  </si>
  <si>
    <t>Bhadrak</t>
  </si>
  <si>
    <t>Jajpur Town</t>
  </si>
  <si>
    <t>OR2916</t>
  </si>
  <si>
    <t>Chandbali</t>
  </si>
  <si>
    <t>Chandabali</t>
  </si>
  <si>
    <t>SF0099818</t>
  </si>
  <si>
    <t>Gourav Mohapatra</t>
  </si>
  <si>
    <t>chandabali C8</t>
  </si>
  <si>
    <t>chandabali C8 GOLD1</t>
  </si>
  <si>
    <t>Chetana</t>
  </si>
  <si>
    <t>SSF5541159</t>
  </si>
  <si>
    <t>SC</t>
  </si>
  <si>
    <t>HINDU</t>
  </si>
  <si>
    <t>Agriculture &amp; Farming</t>
  </si>
  <si>
    <t>NANDINI MALLICK</t>
  </si>
  <si>
    <t>08-Feb-2024</t>
  </si>
  <si>
    <t>03</t>
  </si>
  <si>
    <t>1</t>
  </si>
  <si>
    <t>1.81 Yrs</t>
  </si>
  <si>
    <t>08 Feb 2024</t>
  </si>
  <si>
    <t>&lt;= 2 Years</t>
  </si>
  <si>
    <t>03-Mar-2024</t>
  </si>
  <si>
    <t>22-Nov-2025</t>
  </si>
  <si>
    <t>Open</t>
  </si>
  <si>
    <t>Malaya Pritam Lenka/SF0097052</t>
  </si>
  <si>
    <t>As per borrower she paid RS 16400/- for Loan closed to BQM Sanjeet Malik/SF0054913 on dt- 04/07/2025,form which on dt-3/8/25,3/9/25 &amp; 3/10/25 RS 2240/- entered remaining amout is not remmited in Branch.</t>
  </si>
  <si>
    <t>Sanjeet Malik</t>
  </si>
  <si>
    <t>SF0054913</t>
  </si>
  <si>
    <t>FN25-26-03123</t>
  </si>
  <si>
    <t>Absconding</t>
  </si>
  <si>
    <t>Biranchi Narayan Swain/SF0003954</t>
  </si>
  <si>
    <t>Krushna Chandra Sahoo/SF0083225</t>
  </si>
  <si>
    <t>Alok Kumar Maharana/SF0083414</t>
  </si>
  <si>
    <t>CSS</t>
  </si>
  <si>
    <t>Dual Staff</t>
  </si>
  <si>
    <t>R</t>
  </si>
  <si>
    <t>Pranaya Prasad Rout</t>
  </si>
  <si>
    <t>SF0093469</t>
  </si>
  <si>
    <t>Branch Manager</t>
  </si>
  <si>
    <t xml:space="preserve">Available &amp; Updated </t>
  </si>
  <si>
    <t>L</t>
  </si>
  <si>
    <t>Kabyaranjan Barik</t>
  </si>
  <si>
    <t>SF0044553</t>
  </si>
  <si>
    <t>Credit Assistant</t>
  </si>
  <si>
    <t>FIR Not Filled</t>
  </si>
  <si>
    <t>chandabali C2</t>
  </si>
  <si>
    <t>chandabali C2 Lovely1</t>
  </si>
  <si>
    <t>SSF2989034</t>
  </si>
  <si>
    <t>GENERAL</t>
  </si>
  <si>
    <t>ANUSUYA ROUT</t>
  </si>
  <si>
    <t>23-Jan-2024</t>
  </si>
  <si>
    <t>08</t>
  </si>
  <si>
    <t>1.87 Yrs</t>
  </si>
  <si>
    <t>23 Jan 2024</t>
  </si>
  <si>
    <t>08-Mar-2024</t>
  </si>
  <si>
    <t>18-Nov-2025</t>
  </si>
  <si>
    <t/>
  </si>
  <si>
    <t>As per Cash Receipt number- 41877/70 borrower has paid Rs 13376/-  to BQM Sanjeet Malik/SF0054913 on dtd. 30-08-25 towards preclosure but BQM  has not remitted cash to branch. He has done FIMO recovery entry Rs 2240/- on dtd. 08-09-25 &amp; 08-10-25 , remaining Rs 8896/- has not remitted to branch.</t>
  </si>
  <si>
    <t>As per caseload verification Rs 29776/- misappropritaion of cash observed and Rs 11200/- FIMO recovery entry done. So net fraud amount is Rs 18576/-</t>
  </si>
  <si>
    <t>Branch Quality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</si>
</sst>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OR2916</v>
      </c>
      <c r="D5" s="63" t="str">
        <f>IF('Physical Cash at Safe'!D28="Yes", 'Physical Cash at Safe'!B4, 'Borrower Wise Details'!C5)</f>
        <v>Chandbali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45992</v>
      </c>
      <c r="H5" s="107" t="s">
        <v>284</v>
      </c>
      <c r="I5" s="61">
        <v>45994</v>
      </c>
      <c r="J5" s="74" t="str">
        <f>IF('Physical Cash at Safe'!D28="Yes",'Physical Cash at Safe'!E28,IF('Borrower Wise Details'!D5&lt;&gt;"",'Borrower Wise Details'!D5,""))</f>
        <v>FN25-26-03123</v>
      </c>
      <c r="K5" s="81">
        <v>1</v>
      </c>
      <c r="L5" s="82">
        <v>16400</v>
      </c>
      <c r="M5" s="82">
        <v>6720</v>
      </c>
      <c r="N5" s="130" t="s">
        <v>281</v>
      </c>
      <c r="O5" s="82" t="s">
        <v>282</v>
      </c>
      <c r="P5" s="82" t="s">
        <v>283</v>
      </c>
      <c r="Q5" s="82" t="s">
        <v>248</v>
      </c>
      <c r="R5" s="75" t="str">
        <f>IF('Physical Cash at Safe'!$D$28="Yes", 'Physical Cash at Safe'!$A$28, IF('Borrower Wise Details'!F5&lt;&gt;"", 'Borrower Wise Details'!F5, ""))</f>
        <v>Sanjeet Malik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SF0054913</v>
      </c>
      <c r="U5" s="77" t="s">
        <v>280</v>
      </c>
      <c r="V5" s="61">
        <v>45978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247</v>
      </c>
      <c r="Z5" s="61">
        <v>45992</v>
      </c>
      <c r="AA5" s="61">
        <v>45997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29776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11200</v>
      </c>
      <c r="AE5" s="126">
        <f>IF(AND(AC5="", AD5=""), "", IF(AD5="", AC5, AC5 - IF(ISNUMBER(AD5), AD5, 0)))</f>
        <v>18576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45999</v>
      </c>
      <c r="AH5" s="70" t="s">
        <v>309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80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OR2916</v>
      </c>
      <c r="C5" s="50" t="str">
        <f>IF('Fraud Investigation Report'!D5="", "", 'Fraud Investigation Report'!D5)</f>
        <v>Chandbali</v>
      </c>
      <c r="D5" s="68" t="str">
        <f>IF(OR('Fraud Investigation Report'!R5="", 'Fraud Investigation Report'!R5=0), "", 'Fraud Investigation Report'!R5)</f>
        <v>Sanjeet Malik</v>
      </c>
      <c r="E5" s="68" t="str">
        <f>IF(OR('Fraud Investigation Report'!T5="", 'Fraud Investigation Report'!T5=0), "", 'Fraud Investigation Report'!T5)</f>
        <v>SF0054913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FN25-26-03123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29776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29776</v>
      </c>
      <c r="O5" s="69">
        <f>IF('Fraud Investigation Report'!AD5="", "", 'Fraud Investigation Report'!AD5)</f>
        <v>11200</v>
      </c>
      <c r="P5" s="126">
        <f>IF(AND(N5="", O5=""), "", IF(O5="", N5, N5 - IF(ISNUMBER(O5), O5, 0)))</f>
        <v>18576</v>
      </c>
      <c r="Q5" s="49"/>
      <c r="R5" s="84" t="s">
        <v>295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="80" zoomScaleNormal="80" workbookViewId="0">
      <pane ySplit="2" topLeftCell="A3" activePane="bottomLeft" state="frozen"/>
      <selection pane="bottomLeft" activeCell="C21" sqref="C2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5" t="s">
        <v>2</v>
      </c>
      <c r="B1" s="156"/>
      <c r="C1" s="156"/>
      <c r="D1" s="156"/>
      <c r="E1" s="157"/>
    </row>
    <row r="2" spans="1:5" ht="18" x14ac:dyDescent="0.35">
      <c r="A2" s="14"/>
      <c r="B2" s="158" t="s">
        <v>3</v>
      </c>
      <c r="C2" s="158"/>
      <c r="D2" s="15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250</v>
      </c>
      <c r="B6" s="18">
        <v>45992</v>
      </c>
      <c r="C6" s="18">
        <v>45991</v>
      </c>
      <c r="D6" s="18">
        <v>45992</v>
      </c>
      <c r="E6" s="19">
        <v>0.375</v>
      </c>
    </row>
    <row r="7" spans="1:5" ht="15.6" x14ac:dyDescent="0.3">
      <c r="A7" s="159" t="s">
        <v>70</v>
      </c>
      <c r="B7" s="160"/>
      <c r="C7" s="160"/>
      <c r="D7" s="160"/>
      <c r="E7" s="160"/>
    </row>
    <row r="8" spans="1:5" ht="15" customHeight="1" x14ac:dyDescent="0.3">
      <c r="A8" s="161" t="s">
        <v>71</v>
      </c>
      <c r="B8" s="163" t="s">
        <v>92</v>
      </c>
      <c r="C8" s="164"/>
      <c r="D8" s="165" t="s">
        <v>72</v>
      </c>
      <c r="E8" s="166"/>
    </row>
    <row r="9" spans="1:5" ht="14.4" x14ac:dyDescent="0.3">
      <c r="A9" s="16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7" t="s">
        <v>97</v>
      </c>
      <c r="B20" s="168"/>
      <c r="C20" s="32">
        <v>0</v>
      </c>
      <c r="D20" s="33" t="s">
        <v>91</v>
      </c>
      <c r="E20" s="34">
        <v>0</v>
      </c>
    </row>
    <row r="21" spans="1:5" ht="30" customHeight="1" x14ac:dyDescent="0.3">
      <c r="A21" s="169" t="s">
        <v>88</v>
      </c>
      <c r="B21" s="170"/>
      <c r="C21" s="34"/>
      <c r="D21" s="33" t="s">
        <v>89</v>
      </c>
      <c r="E21" s="34"/>
    </row>
    <row r="22" spans="1:5" ht="30" customHeight="1" x14ac:dyDescent="0.3">
      <c r="A22" s="169" t="s">
        <v>77</v>
      </c>
      <c r="B22" s="170"/>
      <c r="C22" s="34"/>
      <c r="D22" s="35" t="s">
        <v>78</v>
      </c>
      <c r="E22" s="34"/>
    </row>
    <row r="23" spans="1:5" ht="30" customHeight="1" x14ac:dyDescent="0.3">
      <c r="A23" s="169" t="s">
        <v>79</v>
      </c>
      <c r="B23" s="170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54"/>
      <c r="C24" s="154"/>
      <c r="D24" s="154"/>
      <c r="E24" s="154"/>
    </row>
    <row r="25" spans="1:5" ht="57.75" customHeight="1" x14ac:dyDescent="0.3">
      <c r="A25" s="36" t="s">
        <v>81</v>
      </c>
      <c r="B25" s="143"/>
      <c r="C25" s="143"/>
      <c r="D25" s="143"/>
      <c r="E25" s="143"/>
    </row>
    <row r="26" spans="1:5" ht="20.100000000000001" customHeight="1" x14ac:dyDescent="0.3">
      <c r="A26" s="148" t="s">
        <v>189</v>
      </c>
      <c r="B26" s="148"/>
      <c r="C26" s="148"/>
      <c r="D26" s="148"/>
      <c r="E26" s="14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6" t="s">
        <v>218</v>
      </c>
      <c r="E29" s="14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9"/>
      <c r="E30" s="150"/>
    </row>
    <row r="31" spans="1:5" ht="15" customHeight="1" x14ac:dyDescent="0.3">
      <c r="A31" s="151"/>
      <c r="B31" s="152"/>
      <c r="C31" s="152"/>
      <c r="D31" s="152"/>
      <c r="E31" s="153"/>
    </row>
    <row r="32" spans="1:5" ht="24.75" customHeight="1" x14ac:dyDescent="0.3">
      <c r="A32" s="37" t="s">
        <v>219</v>
      </c>
      <c r="B32" s="38" t="s">
        <v>285</v>
      </c>
      <c r="C32" s="37" t="s">
        <v>82</v>
      </c>
      <c r="D32" s="144" t="s">
        <v>290</v>
      </c>
      <c r="E32" s="145"/>
    </row>
    <row r="33" spans="1:5" ht="18" customHeight="1" x14ac:dyDescent="0.3">
      <c r="A33" s="37" t="s">
        <v>83</v>
      </c>
      <c r="B33" s="106" t="s">
        <v>286</v>
      </c>
      <c r="C33" s="39" t="s">
        <v>84</v>
      </c>
      <c r="D33" s="138" t="s">
        <v>291</v>
      </c>
      <c r="E33" s="139"/>
    </row>
    <row r="34" spans="1:5" ht="27.6" x14ac:dyDescent="0.3">
      <c r="A34" s="39" t="s">
        <v>220</v>
      </c>
      <c r="B34" s="38" t="s">
        <v>287</v>
      </c>
      <c r="C34" s="39" t="s">
        <v>221</v>
      </c>
      <c r="D34" s="140" t="s">
        <v>292</v>
      </c>
      <c r="E34" s="141"/>
    </row>
    <row r="35" spans="1:5" ht="27.6" x14ac:dyDescent="0.3">
      <c r="A35" s="39" t="s">
        <v>222</v>
      </c>
      <c r="B35" s="38" t="s">
        <v>288</v>
      </c>
      <c r="C35" s="39" t="s">
        <v>224</v>
      </c>
      <c r="D35" s="140" t="s">
        <v>293</v>
      </c>
      <c r="E35" s="141"/>
    </row>
    <row r="36" spans="1:5" ht="25.5" customHeight="1" x14ac:dyDescent="0.3">
      <c r="A36" s="39" t="s">
        <v>223</v>
      </c>
      <c r="B36" s="38" t="s">
        <v>289</v>
      </c>
      <c r="C36" s="39" t="s">
        <v>225</v>
      </c>
      <c r="D36" s="142" t="s">
        <v>294</v>
      </c>
      <c r="E36" s="14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0" zoomScaleNormal="8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OR2916</v>
      </c>
      <c r="C5" s="119" t="str">
        <f>IF('Loan Outstanding Report'!$H$5="", "", 'Loan Outstanding Report'!$H$5)</f>
        <v>Chandbali</v>
      </c>
      <c r="D5" s="136" t="s">
        <v>279</v>
      </c>
      <c r="E5" s="65">
        <v>45992</v>
      </c>
      <c r="F5" s="134" t="s">
        <v>277</v>
      </c>
      <c r="G5" s="133" t="s">
        <v>278</v>
      </c>
      <c r="H5" s="49" t="s">
        <v>310</v>
      </c>
      <c r="I5" s="120" t="s">
        <v>258</v>
      </c>
      <c r="J5" s="120" t="s">
        <v>261</v>
      </c>
      <c r="K5" s="120" t="s">
        <v>265</v>
      </c>
      <c r="L5" s="11">
        <v>355231736</v>
      </c>
      <c r="M5" s="65" t="s">
        <v>266</v>
      </c>
      <c r="N5" s="124">
        <v>42000</v>
      </c>
      <c r="O5" s="124">
        <v>2240</v>
      </c>
      <c r="P5" s="121" t="s">
        <v>140</v>
      </c>
      <c r="Q5" s="80">
        <v>45842</v>
      </c>
      <c r="R5" s="124">
        <v>16400</v>
      </c>
      <c r="S5" s="124">
        <v>6720</v>
      </c>
      <c r="T5" s="124">
        <v>0</v>
      </c>
      <c r="U5" s="125">
        <f t="shared" ref="U5" si="0">IF(AND(ISBLANK(R5),ISBLANK(S5),ISBLANK(T5)),"",R5-(S5+T5))</f>
        <v>9680</v>
      </c>
      <c r="V5" s="117" t="s">
        <v>201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>OR2916</v>
      </c>
      <c r="C6" s="119" t="str">
        <f>IF(J6&lt;&gt;"", $C$5, "")</f>
        <v>Chandbali</v>
      </c>
      <c r="D6" s="41" t="s">
        <v>279</v>
      </c>
      <c r="E6" s="65">
        <v>45994</v>
      </c>
      <c r="F6" s="38" t="str">
        <f>IF(J6&lt;&gt;"", $F$5, "")</f>
        <v>Sanjeet Malik</v>
      </c>
      <c r="G6" s="49" t="str">
        <f>IF(J6&lt;&gt;"", $G$5, "")</f>
        <v>SF0054913</v>
      </c>
      <c r="H6" s="49" t="str">
        <f>IF(J6&lt;&gt;"", $H$5, "")</f>
        <v>Branch Quality Manager</v>
      </c>
      <c r="I6" s="120" t="s">
        <v>296</v>
      </c>
      <c r="J6" s="120" t="s">
        <v>298</v>
      </c>
      <c r="K6" s="120" t="s">
        <v>300</v>
      </c>
      <c r="L6" s="11">
        <v>354815452</v>
      </c>
      <c r="M6" s="65" t="s">
        <v>301</v>
      </c>
      <c r="N6" s="124">
        <v>42000</v>
      </c>
      <c r="O6" s="124">
        <v>2240</v>
      </c>
      <c r="P6" s="121" t="s">
        <v>140</v>
      </c>
      <c r="Q6" s="80">
        <v>45899</v>
      </c>
      <c r="R6" s="124">
        <v>13376</v>
      </c>
      <c r="S6" s="124">
        <v>4480</v>
      </c>
      <c r="T6" s="124">
        <v>0</v>
      </c>
      <c r="U6" s="125">
        <f t="shared" ref="U6:U69" si="1">IF(AND(ISBLANK(R6),ISBLANK(S6),ISBLANK(T6)),"",R6-(S6+T6))</f>
        <v>8896</v>
      </c>
      <c r="V6" s="117" t="s">
        <v>203</v>
      </c>
      <c r="W6" s="122" t="s">
        <v>308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6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R2" zoomScale="80" zoomScaleNormal="80" workbookViewId="0">
      <selection activeCell="BE31" sqref="BE31"/>
    </sheetView>
  </sheetViews>
  <sheetFormatPr defaultColWidth="0" defaultRowHeight="14.4" zeroHeight="1" x14ac:dyDescent="0.3"/>
  <cols>
    <col min="1" max="1" width="8.5546875" style="99" customWidth="1"/>
    <col min="2" max="2" width="10.55468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31">
        <v>45992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31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32">
        <v>0.58888888888888891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51790</v>
      </c>
      <c r="J5" s="38" t="s">
        <v>255</v>
      </c>
      <c r="K5" s="84">
        <v>51790</v>
      </c>
      <c r="L5" s="84" t="s">
        <v>256</v>
      </c>
      <c r="M5" s="38" t="s">
        <v>257</v>
      </c>
      <c r="N5" s="84">
        <v>489248</v>
      </c>
      <c r="O5" s="84" t="s">
        <v>258</v>
      </c>
      <c r="P5" s="84">
        <v>779492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355231736</v>
      </c>
      <c r="Z5" s="38" t="s">
        <v>265</v>
      </c>
      <c r="AA5" s="108" t="s">
        <v>266</v>
      </c>
      <c r="AB5" s="84">
        <v>42000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2240</v>
      </c>
      <c r="AK5" s="84">
        <v>2240</v>
      </c>
      <c r="AL5" s="108" t="s">
        <v>273</v>
      </c>
      <c r="AM5" s="84">
        <v>35740.78</v>
      </c>
      <c r="AN5" s="112">
        <v>11299.22</v>
      </c>
      <c r="AO5" s="112">
        <v>47040</v>
      </c>
      <c r="AP5" s="112">
        <v>6259.22</v>
      </c>
      <c r="AQ5" s="112">
        <v>259.77999999999997</v>
      </c>
      <c r="AR5" s="112">
        <v>6519</v>
      </c>
      <c r="AS5" s="112">
        <v>0</v>
      </c>
      <c r="AT5" s="112">
        <v>0</v>
      </c>
      <c r="AU5" s="112">
        <v>0</v>
      </c>
      <c r="AV5" s="84">
        <v>21</v>
      </c>
      <c r="AW5" s="84"/>
      <c r="AX5" s="84"/>
      <c r="AY5" s="108"/>
      <c r="AZ5" s="84"/>
      <c r="BA5" s="84"/>
      <c r="BB5" s="84" t="s">
        <v>274</v>
      </c>
      <c r="BC5" s="84"/>
      <c r="BD5" s="108"/>
      <c r="BE5" s="84">
        <v>0</v>
      </c>
      <c r="BF5" s="38"/>
      <c r="BG5" s="135">
        <v>9348037676</v>
      </c>
      <c r="BH5" s="114" t="s">
        <v>275</v>
      </c>
      <c r="BI5" s="38" t="s">
        <v>110</v>
      </c>
      <c r="BJ5" s="85">
        <v>45992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16400</v>
      </c>
      <c r="BQ5" s="117" t="s">
        <v>201</v>
      </c>
      <c r="BR5" s="118" t="s">
        <v>276</v>
      </c>
    </row>
    <row r="6" spans="1:70" s="113" customFormat="1" ht="15" customHeight="1" x14ac:dyDescent="0.3">
      <c r="A6" s="84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51790</v>
      </c>
      <c r="J6" s="38" t="s">
        <v>255</v>
      </c>
      <c r="K6" s="84">
        <v>51790</v>
      </c>
      <c r="L6" s="84" t="s">
        <v>293</v>
      </c>
      <c r="M6" s="38" t="s">
        <v>292</v>
      </c>
      <c r="N6" s="84">
        <v>367114</v>
      </c>
      <c r="O6" s="84" t="s">
        <v>296</v>
      </c>
      <c r="P6" s="84">
        <v>532198</v>
      </c>
      <c r="Q6" s="38" t="s">
        <v>297</v>
      </c>
      <c r="R6" s="38" t="s">
        <v>260</v>
      </c>
      <c r="S6" s="84" t="s">
        <v>298</v>
      </c>
      <c r="T6" s="84" t="s">
        <v>298</v>
      </c>
      <c r="U6" s="84" t="s">
        <v>299</v>
      </c>
      <c r="V6" s="84" t="s">
        <v>263</v>
      </c>
      <c r="W6" s="84">
        <v>541</v>
      </c>
      <c r="X6" s="38" t="s">
        <v>264</v>
      </c>
      <c r="Y6" s="84">
        <v>354815452</v>
      </c>
      <c r="Z6" s="38" t="s">
        <v>300</v>
      </c>
      <c r="AA6" s="108" t="s">
        <v>301</v>
      </c>
      <c r="AB6" s="84">
        <v>42000</v>
      </c>
      <c r="AC6" s="108" t="s">
        <v>302</v>
      </c>
      <c r="AD6" s="84">
        <v>24</v>
      </c>
      <c r="AE6" s="84" t="s">
        <v>268</v>
      </c>
      <c r="AF6" s="84" t="s">
        <v>303</v>
      </c>
      <c r="AG6" s="108" t="s">
        <v>304</v>
      </c>
      <c r="AH6" s="84" t="s">
        <v>271</v>
      </c>
      <c r="AI6" s="108" t="s">
        <v>305</v>
      </c>
      <c r="AJ6" s="84">
        <v>2240</v>
      </c>
      <c r="AK6" s="84">
        <v>2240</v>
      </c>
      <c r="AL6" s="108" t="s">
        <v>306</v>
      </c>
      <c r="AM6" s="84">
        <v>34827.29</v>
      </c>
      <c r="AN6" s="112">
        <v>12212.71</v>
      </c>
      <c r="AO6" s="112">
        <v>47040</v>
      </c>
      <c r="AP6" s="112">
        <v>7172.71</v>
      </c>
      <c r="AQ6" s="112">
        <v>318.29000000000002</v>
      </c>
      <c r="AR6" s="112">
        <v>7491</v>
      </c>
      <c r="AS6" s="112">
        <v>0</v>
      </c>
      <c r="AT6" s="112">
        <v>0</v>
      </c>
      <c r="AU6" s="112">
        <v>0</v>
      </c>
      <c r="AV6" s="84">
        <v>21</v>
      </c>
      <c r="AW6" s="84"/>
      <c r="AX6" s="84"/>
      <c r="AY6" s="108"/>
      <c r="AZ6" s="84"/>
      <c r="BA6" s="84"/>
      <c r="BB6" s="84" t="s">
        <v>274</v>
      </c>
      <c r="BC6" s="84" t="s">
        <v>307</v>
      </c>
      <c r="BD6" s="108"/>
      <c r="BE6" s="84"/>
      <c r="BF6" s="38">
        <v>0</v>
      </c>
      <c r="BG6" s="84" t="s">
        <v>298</v>
      </c>
      <c r="BH6" s="114" t="s">
        <v>275</v>
      </c>
      <c r="BI6" s="38" t="s">
        <v>110</v>
      </c>
      <c r="BJ6" s="85">
        <v>45994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13376</v>
      </c>
      <c r="BQ6" s="117" t="s">
        <v>203</v>
      </c>
      <c r="BR6" s="118" t="s">
        <v>308</v>
      </c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6:BG103" xr:uid="{B5D95952-A3E6-45EA-872D-35864CCA7C6C}">
      <formula1>AND(ISNUMBER(BG6),LEN(BG6)=10,NOT(ISERROR(VALUE(BG6))))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2025-12-08T05:04:21Z</dcterms:modified>
</cp:coreProperties>
</file>