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91E9465C-0957-4177-95F7-1E15205F29A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<sst xmlns="http://schemas.openxmlformats.org/spreadsheetml/2006/main" count="371" uniqueCount="306">
  <si>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</si>
  <si>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</si>
  <si>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</si>
  <si>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</si>
  <si>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</si>
  <si>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</si>
  <si>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</si>
  <si>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</si>
  <si>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</si>
  <si>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</si>
  <si>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</si>
  <si>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</si>
  <si>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</si>
  <si>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</si>
  <si>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</si>
  <si>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</si>
  <si>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</si>
  <si>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</si>
  <si>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</si>
  <si>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</si>
  <si>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</si>
  <si>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</si>
  <si>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</si>
  <si>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</si>
  <si>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</si>
  <si>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</si>
  <si>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</si>
  <si>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</si>
  <si>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</si>
  <si>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</si>
  <si>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</si>
  <si>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</si>
  <si>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</si>
  <si>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</si>
  <si>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</si>
  <si>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</si>
  <si>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</si>
  <si>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</si>
  <si>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</si>
  <si>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</si>
  <si>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</si>
  <si>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</si>
  <si>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</si>
  <si>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</si>
  <si>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</si>
  <si>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</si>
  <si>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</si>
  <si>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</si>
  <si>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</si>
  <si>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</si>
  <si>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</si>
  <si>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</si>
  <si>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</si>
  <si>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</si>
  <si>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</si>
  <si>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</si>
  <si>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</si>
  <si>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</si>
  <si>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</si>
  <si>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</si>
  <si>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</si>
  <si>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</si>
  <si>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</si>
  <si>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</si>
  <si>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</si>
  <si>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</si>
  <si>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</si>
  <si>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</si>
  <si>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</si>
  <si>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</si>
  <si>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</si>
  <si>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</si>
  <si>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</si>
  <si>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</si>
  <si>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</si>
  <si>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</si>
  <si>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</si>
  <si>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</si>
  <si>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</si>
  <si>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</si>
  <si>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</si>
  <si>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</si>
  <si>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</si>
  <si>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</si>
  <si>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</si>
  <si>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</si>
  <si>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</si>
  <si>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</si>
  <si>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</si>
  <si>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</si>
  <si>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</si>
  <si>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</si>
  <si>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</si>
  <si>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</si>
  <si>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</si>
  <si>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</si>
  <si>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</si>
  <si>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</si>
  <si>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</si>
  <si>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</si>
  <si>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</si>
  <si>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</si>
  <si>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</si>
  <si>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</si>
  <si>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</si>
  <si>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</si>
  <si>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</si>
  <si>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</si>
  <si>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</si>
  <si>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</si>
  <si>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</si>
  <si>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</si>
  <si>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</si>
  <si>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</si>
  <si>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</si>
  <si>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</si>
  <si>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</si>
  <si>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</si>
  <si>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</si>
  <si>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</si>
  <si>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</si>
  <si>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</si>
  <si>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</si>
  <si>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</si>
  <si>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</si>
  <si>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</si>
  <si>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</si>
  <si>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</si>
  <si>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</si>
  <si>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</si>
  <si>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</si>
  <si>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</si>
  <si>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</si>
  <si>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</si>
  <si>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</si>
  <si>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</si>
  <si>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</si>
  <si>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</si>
  <si>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</si>
  <si>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</si>
  <si>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</si>
  <si>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</si>
  <si>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</si>
  <si>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</si>
  <si>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</si>
  <si>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</si>
  <si>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</si>
  <si>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</si>
  <si>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</si>
  <si>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</si>
  <si>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</si>
  <si>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</si>
  <si>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</si>
  <si>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</si>
  <si>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</si>
  <si>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</si>
  <si>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</si>
  <si>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</si>
  <si>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</si>
  <si>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</si>
  <si>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</si>
  <si>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</si>
  <si>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</si>
  <si>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</si>
  <si>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</si>
  <si>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</si>
  <si>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</si>
  <si>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</si>
  <si>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</si>
  <si>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</si>
  <si>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</si>
  <si>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</si>
  <si>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</si>
  <si>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</si>
  <si>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</si>
  <si>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</si>
  <si>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</si>
  <si>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</si>
  <si>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</si>
  <si>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</si>
  <si>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</si>
  <si>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</si>
  <si>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</si>
  <si>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</si>
  <si>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</si>
  <si>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</si>
  <si>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</si>
  <si>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</si>
  <si>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</si>
  <si>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</si>
  <si>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</si>
  <si>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</si>
  <si>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</si>
  <si>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</si>
  <si>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</si>
  <si>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</si>
  <si>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</si>
  <si>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</si>
  <si>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</si>
  <si>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</si>
  <si>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</si>
  <si>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</si>
  <si>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</si>
  <si>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</si>
  <si>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</si>
  <si>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</si>
  <si>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</si>
  <si>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</si>
  <si>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</si>
  <si>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</si>
  <si>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</si>
  <si>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</si>
  <si>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</si>
  <si>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</si>
  <si>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</si>
  <si>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</si>
  <si>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</si>
  <si>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</si>
  <si>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</si>
  <si>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</si>
  <si>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</si>
  <si>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</si>
  <si>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</si>
  <si>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</si>
  <si>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</si>
  <si>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</si>
  <si>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</si>
  <si>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</si>
  <si>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</si>
  <si>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</si>
  <si>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</si>
  <si>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</si>
  <si>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</si>
  <si>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</si>
  <si>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</si>
  <si>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</si>
  <si>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</si>
  <si>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</si>
  <si>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</si>
  <si>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</si>
  <si>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</si>
  <si>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</si>
  <si>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</si>
  <si>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</si>
  <si>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</si>
  <si>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</si>
  <si>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</si>
  <si>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FIR Not Filled</t>
  </si>
  <si>
    <t>Completed-Report Submitted</t>
  </si>
  <si>
    <t>CSS</t>
  </si>
  <si>
    <t>Akash kumar/SF0031337</t>
  </si>
  <si>
    <t>Ravi Kumar Ranjan/SF0072744</t>
  </si>
  <si>
    <t>Saketnath Thakur/SF0062081</t>
  </si>
  <si>
    <t>Dual Staff</t>
  </si>
  <si>
    <t>Available &amp; Updated</t>
  </si>
  <si>
    <t>Aurangabad(BH)</t>
  </si>
  <si>
    <t>Gaya</t>
  </si>
  <si>
    <t>L</t>
  </si>
  <si>
    <t>Chandan Kumar</t>
  </si>
  <si>
    <t>SF00467891</t>
  </si>
  <si>
    <t>R</t>
  </si>
  <si>
    <t>Ram Narayan</t>
  </si>
  <si>
    <t>SF0097221</t>
  </si>
  <si>
    <t>Credit Assistant</t>
  </si>
  <si>
    <t>Branch Manager</t>
  </si>
  <si>
    <t>BH2986</t>
  </si>
  <si>
    <t>Obra</t>
  </si>
  <si>
    <t>Amba</t>
  </si>
  <si>
    <t>Aurangabad(Bh)</t>
  </si>
  <si>
    <t>North</t>
  </si>
  <si>
    <t>Bihar-2</t>
  </si>
  <si>
    <t>barauli</t>
  </si>
  <si>
    <t>SF0085349</t>
  </si>
  <si>
    <t>Kundan Kumar</t>
  </si>
  <si>
    <t>604780 C1</t>
  </si>
  <si>
    <t>604780 C1 Sabila1</t>
  </si>
  <si>
    <t>Chetana</t>
  </si>
  <si>
    <t>SSF4414998</t>
  </si>
  <si>
    <t>BC</t>
  </si>
  <si>
    <t>HINDU</t>
  </si>
  <si>
    <t>Agriculture &amp; Farming</t>
  </si>
  <si>
    <t>MAMATA DEVI</t>
  </si>
  <si>
    <t>04</t>
  </si>
  <si>
    <t>1</t>
  </si>
  <si>
    <t>2.21 Yrs</t>
  </si>
  <si>
    <t>29 Aug 2023</t>
  </si>
  <si>
    <t>&gt; 2 to 4 Years</t>
  </si>
  <si>
    <t>04-Oct-2023</t>
  </si>
  <si>
    <t>04-Oct-2024</t>
  </si>
  <si>
    <t>Open</t>
  </si>
  <si>
    <t/>
  </si>
  <si>
    <t>30-Sep-2025</t>
  </si>
  <si>
    <t>9955240895</t>
  </si>
  <si>
    <t>Randhir Kumar/SF0059879</t>
  </si>
  <si>
    <t xml:space="preserve">1.Staff Ranjay Kumar/SF0073262 collected the EMI on dated-04/09/2024 (Rs.1700),04/12/2024 (Rs.2240),04/01/2025 (Rs.2240),04/02/2025 (Rs.2240) and 04-04-2025 (Rs.2240) but not posted in fimo.
2.Loan card signature found manipulated, and other UPI details not matched with Staff name. </t>
  </si>
  <si>
    <t>SF0073262</t>
  </si>
  <si>
    <t>Ranjay kumar</t>
  </si>
  <si>
    <t>1.Staff Ranjay Kumar/SF0073262 collected the EMI on dated-04/09/2024 (Rs.1700)  but not posted in fimo.</t>
  </si>
  <si>
    <t xml:space="preserve">1.Staff Ranjay Kumar/SF0073262 collected the EMI on dated-04/12/2024 (Rs.2240) but not posted in fimo.
</t>
  </si>
  <si>
    <t xml:space="preserve">1.Staff Ranjay Kumar/SF0073262 collected the EMI on dated-04/01/2025 (Rs.2240) but not posted in fimo.
</t>
  </si>
  <si>
    <t>1.Staff Ranjay Kumar/SF0073262 collected the EMI on dated-04/02/2025 (Rs.2240) but not posted in fimo.</t>
  </si>
  <si>
    <t xml:space="preserve">1.Staff Ranjay Kumar/SF0073262 collected the EMI on dated-04-04-2025 (Rs.2240) but not posted in fimo. </t>
  </si>
  <si>
    <t>Ravish  Kumar/SF0077095</t>
  </si>
  <si>
    <t>Terminated</t>
  </si>
  <si>
    <t xml:space="preserve">1.Borrower complain to CSS that she paid EMI regularely but showing od,After verification it is identified that Staff Ranjay Kumar/SF0073262 collected the EMI on dated-04/09/2024 (Rs.1700),04/12/2024 (Rs.2240),04/01/2025 (Rs.2240),04/02/2025 (Rs.2240) and 04-04-2025 (Rs.2240) but not posted in fimo.
2.Loan card signature found manipulated, and other UPI details not matched with Staff name. </t>
  </si>
  <si>
    <t>FN25-26-03135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</si>
</sst>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14" fontId="6" fillId="8" borderId="1" xfId="0" applyNumberFormat="1" applyFont="1" applyFill="1" applyBorder="1" applyAlignment="1" applyProtection="1">
      <alignment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randhir_kumar_spandanasphoorty_com/Documents/Desktop/Nov%20reports/2nd%20week%20Report/Reviewd%20Report/BH%20Obra%20Nov%202025.xlsb" TargetMode="External"/><Relationship Id="rId1" Type="http://schemas.openxmlformats.org/officeDocument/2006/relationships/externalLinkPath" Target="https://spandanasphoortyfinance-my.sharepoint.com/personal/randhir_kumar_spandanasphoorty_com/Documents/Desktop/Nov%20reports/2nd%20week%20Report/Reviewd%20Report/BH%20Obra%20Nov%20202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3 Branch Staff"/>
      <sheetName val="Annex 12 Loan Documentation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/>
      <sheetData sheetId="1"/>
      <sheetData sheetId="2"/>
      <sheetData sheetId="3">
        <row r="4">
          <cell r="F4" t="str">
            <v>Bihar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BH2986</v>
      </c>
      <c r="D5" s="63" t="str">
        <f>IF('Physical Cash at Safe'!D28="Yes", 'Physical Cash at Safe'!A4, 'Borrower Wise Details'!C5)</f>
        <v>Obra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45972</v>
      </c>
      <c r="H5" s="106" t="s">
        <v>249</v>
      </c>
      <c r="I5" s="61">
        <v>45994</v>
      </c>
      <c r="J5" s="74" t="str">
        <f>IF('Physical Cash at Safe'!D28="Yes",'Physical Cash at Safe'!E28,IF('Borrower Wise Details'!D5&lt;&gt;"",'Borrower Wise Details'!D5,""))</f>
        <v>FN25-26-03135</v>
      </c>
      <c r="K5" s="81">
        <v>1</v>
      </c>
      <c r="L5" s="82">
        <v>10660</v>
      </c>
      <c r="M5" s="82">
        <v>0</v>
      </c>
      <c r="N5" s="82" t="s">
        <v>302</v>
      </c>
      <c r="O5" s="82" t="s">
        <v>250</v>
      </c>
      <c r="P5" s="82" t="s">
        <v>251</v>
      </c>
      <c r="Q5" s="82" t="s">
        <v>252</v>
      </c>
      <c r="R5" s="75" t="str">
        <f>IF('Physical Cash at Safe'!$D$28="Yes", 'Physical Cash at Safe'!$A$28, IF('Borrower Wise Details'!F5&lt;&gt;"", 'Borrower Wise Details'!F5, ""))</f>
        <v>Ranjay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SF0073262</v>
      </c>
      <c r="U5" s="77" t="s">
        <v>303</v>
      </c>
      <c r="V5" s="61">
        <v>45835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248</v>
      </c>
      <c r="Z5" s="61">
        <v>45994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10660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10660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45997</v>
      </c>
      <c r="AH5" s="70" t="s">
        <v>304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BH2986</v>
      </c>
      <c r="C5" s="50" t="str">
        <f>IF('Fraud Investigation Report'!D5="", "", 'Fraud Investigation Report'!D5)</f>
        <v>Obra</v>
      </c>
      <c r="D5" s="68" t="str">
        <f>IF(OR('Fraud Investigation Report'!R5="", 'Fraud Investigation Report'!R5=0), "", 'Fraud Investigation Report'!R5)</f>
        <v>Ranjay kumar</v>
      </c>
      <c r="E5" s="68" t="str">
        <f>IF(OR('Fraud Investigation Report'!T5="", 'Fraud Investigation Report'!T5=0), "", 'Fraud Investigation Report'!T5)</f>
        <v>SF0073262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10660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10660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10660</v>
      </c>
      <c r="Q5" s="49"/>
      <c r="R5" s="84" t="s">
        <v>247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265</v>
      </c>
      <c r="B4" s="41" t="s">
        <v>266</v>
      </c>
      <c r="C4" s="41" t="s">
        <v>267</v>
      </c>
      <c r="D4" s="41" t="s">
        <v>268</v>
      </c>
      <c r="E4" s="41" t="s">
        <v>256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Bihar</v>
      </c>
      <c r="B6" s="18">
        <v>45973</v>
      </c>
      <c r="C6" s="18">
        <v>45972</v>
      </c>
      <c r="D6" s="18">
        <v>45973</v>
      </c>
      <c r="E6" s="19">
        <v>0.27777777777777779</v>
      </c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158</v>
      </c>
      <c r="C11" s="23">
        <f>B11*A11</f>
        <v>79000</v>
      </c>
      <c r="D11" s="25">
        <v>158</v>
      </c>
      <c r="E11" s="23">
        <f t="shared" ref="E11:E17" si="0">D11*A11</f>
        <v>79000</v>
      </c>
    </row>
    <row r="12" spans="1:5" ht="14.4" x14ac:dyDescent="0.3">
      <c r="A12" s="24">
        <v>200</v>
      </c>
      <c r="B12" s="25">
        <v>51</v>
      </c>
      <c r="C12" s="23">
        <f>B12*A12</f>
        <v>10200</v>
      </c>
      <c r="D12" s="25">
        <v>51</v>
      </c>
      <c r="E12" s="23">
        <f t="shared" si="0"/>
        <v>10200</v>
      </c>
    </row>
    <row r="13" spans="1:5" ht="14.4" x14ac:dyDescent="0.3">
      <c r="A13" s="24">
        <v>100</v>
      </c>
      <c r="B13" s="25">
        <v>177</v>
      </c>
      <c r="C13" s="23">
        <f t="shared" ref="C13:C17" si="1">B13*A13</f>
        <v>17700</v>
      </c>
      <c r="D13" s="25">
        <v>177</v>
      </c>
      <c r="E13" s="23">
        <f t="shared" si="0"/>
        <v>17700</v>
      </c>
    </row>
    <row r="14" spans="1:5" ht="14.4" x14ac:dyDescent="0.3">
      <c r="A14" s="24">
        <v>50</v>
      </c>
      <c r="B14" s="25">
        <v>22</v>
      </c>
      <c r="C14" s="23">
        <f t="shared" si="1"/>
        <v>1100</v>
      </c>
      <c r="D14" s="25">
        <v>22</v>
      </c>
      <c r="E14" s="23">
        <f t="shared" si="0"/>
        <v>1100</v>
      </c>
    </row>
    <row r="15" spans="1:5" ht="14.4" x14ac:dyDescent="0.3">
      <c r="A15" s="24">
        <v>20</v>
      </c>
      <c r="B15" s="25">
        <v>57</v>
      </c>
      <c r="C15" s="23">
        <f t="shared" si="1"/>
        <v>1140</v>
      </c>
      <c r="D15" s="25">
        <v>57</v>
      </c>
      <c r="E15" s="23">
        <f t="shared" si="0"/>
        <v>1140</v>
      </c>
    </row>
    <row r="16" spans="1:5" ht="14.4" x14ac:dyDescent="0.3">
      <c r="A16" s="24">
        <v>10</v>
      </c>
      <c r="B16" s="25">
        <v>86</v>
      </c>
      <c r="C16" s="23">
        <f t="shared" si="1"/>
        <v>860</v>
      </c>
      <c r="D16" s="25">
        <v>86</v>
      </c>
      <c r="E16" s="23">
        <f t="shared" si="0"/>
        <v>860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78</v>
      </c>
      <c r="C18" s="23">
        <f>B18</f>
        <v>78</v>
      </c>
      <c r="D18" s="27">
        <v>78</v>
      </c>
      <c r="E18" s="28">
        <f>D18</f>
        <v>78</v>
      </c>
    </row>
    <row r="19" spans="1:5" ht="14.4" x14ac:dyDescent="0.3">
      <c r="A19" s="29"/>
      <c r="B19" s="30" t="s">
        <v>76</v>
      </c>
      <c r="C19" s="31">
        <f>SUM(C10:C18)</f>
        <v>110078</v>
      </c>
      <c r="D19" s="30" t="s">
        <v>76</v>
      </c>
      <c r="E19" s="31">
        <f>SUM(E10:E18)</f>
        <v>110078</v>
      </c>
    </row>
    <row r="20" spans="1:5" ht="30" customHeight="1" x14ac:dyDescent="0.3">
      <c r="A20" s="166" t="s">
        <v>97</v>
      </c>
      <c r="B20" s="167"/>
      <c r="C20" s="32">
        <v>110078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>
        <v>0</v>
      </c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5" t="s">
        <v>218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43" t="s">
        <v>254</v>
      </c>
      <c r="E32" s="144"/>
    </row>
    <row r="33" spans="1:5" ht="18" customHeight="1" x14ac:dyDescent="0.3">
      <c r="A33" s="37" t="s">
        <v>83</v>
      </c>
      <c r="B33" s="130" t="s">
        <v>257</v>
      </c>
      <c r="C33" s="39" t="s">
        <v>84</v>
      </c>
      <c r="D33" s="137" t="s">
        <v>260</v>
      </c>
      <c r="E33" s="138"/>
    </row>
    <row r="34" spans="1:5" ht="27.6" x14ac:dyDescent="0.3">
      <c r="A34" s="39" t="s">
        <v>220</v>
      </c>
      <c r="B34" s="131" t="s">
        <v>258</v>
      </c>
      <c r="C34" s="39" t="s">
        <v>221</v>
      </c>
      <c r="D34" s="139" t="s">
        <v>261</v>
      </c>
      <c r="E34" s="140"/>
    </row>
    <row r="35" spans="1:5" ht="27.6" x14ac:dyDescent="0.3">
      <c r="A35" s="39" t="s">
        <v>222</v>
      </c>
      <c r="B35" s="131" t="s">
        <v>259</v>
      </c>
      <c r="C35" s="39" t="s">
        <v>224</v>
      </c>
      <c r="D35" s="139" t="s">
        <v>262</v>
      </c>
      <c r="E35" s="140"/>
    </row>
    <row r="36" spans="1:5" ht="25.5" customHeight="1" x14ac:dyDescent="0.3">
      <c r="A36" s="39" t="s">
        <v>223</v>
      </c>
      <c r="B36" s="38" t="s">
        <v>264</v>
      </c>
      <c r="C36" s="39" t="s">
        <v>225</v>
      </c>
      <c r="D36" s="141" t="s">
        <v>263</v>
      </c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BH2986</v>
      </c>
      <c r="C5" s="118" t="str">
        <f>IF('Loan Outstanding Report'!$H$5="", "", 'Loan Outstanding Report'!$H$5)</f>
        <v>Obra</v>
      </c>
      <c r="D5" s="135" t="s">
        <v>305</v>
      </c>
      <c r="E5" s="65">
        <v>45994</v>
      </c>
      <c r="F5" s="133" t="s">
        <v>296</v>
      </c>
      <c r="G5" s="132" t="s">
        <v>295</v>
      </c>
      <c r="H5" s="49" t="s">
        <v>263</v>
      </c>
      <c r="I5" s="119" t="s">
        <v>274</v>
      </c>
      <c r="J5" s="119" t="s">
        <v>277</v>
      </c>
      <c r="K5" s="119" t="s">
        <v>281</v>
      </c>
      <c r="L5" s="11">
        <v>352737745</v>
      </c>
      <c r="M5" s="65">
        <v>45167</v>
      </c>
      <c r="N5" s="123">
        <v>42000</v>
      </c>
      <c r="O5" s="123">
        <v>2240</v>
      </c>
      <c r="P5" s="120" t="s">
        <v>139</v>
      </c>
      <c r="Q5" s="80">
        <v>45539</v>
      </c>
      <c r="R5" s="123">
        <v>1700</v>
      </c>
      <c r="S5" s="123">
        <v>0</v>
      </c>
      <c r="T5" s="123">
        <v>0</v>
      </c>
      <c r="U5" s="124">
        <f t="shared" ref="U5" si="0">IF(AND(ISBLANK(R5),ISBLANK(S5),ISBLANK(T5)),"",R5-(S5+T5))</f>
        <v>1700</v>
      </c>
      <c r="V5" s="116" t="s">
        <v>202</v>
      </c>
      <c r="W5" s="121" t="s">
        <v>297</v>
      </c>
    </row>
    <row r="6" spans="1:23" ht="25.05" customHeight="1" x14ac:dyDescent="0.3">
      <c r="A6" s="64">
        <v>2</v>
      </c>
      <c r="B6" s="60" t="str">
        <f>IF(J6&lt;&gt;"", $B$5, "")</f>
        <v>BH2986</v>
      </c>
      <c r="C6" s="118" t="str">
        <f>IF(J6&lt;&gt;"", $C$5, "")</f>
        <v>Obra</v>
      </c>
      <c r="D6" s="41" t="str">
        <f>IF(J6&lt;&gt;"", $D$5, "")</f>
        <v>FN25-26-03135</v>
      </c>
      <c r="E6" s="65">
        <v>45994</v>
      </c>
      <c r="F6" s="38" t="str">
        <f>IF(J6&lt;&gt;"", $F$5, "")</f>
        <v>Ranjay kumar</v>
      </c>
      <c r="G6" s="49" t="str">
        <f>IF(J6&lt;&gt;"", $G$5, "")</f>
        <v>SF0073262</v>
      </c>
      <c r="H6" s="49" t="str">
        <f>IF(J6&lt;&gt;"", $H$5, "")</f>
        <v>Credit Assistant</v>
      </c>
      <c r="I6" s="119" t="s">
        <v>274</v>
      </c>
      <c r="J6" s="119" t="s">
        <v>277</v>
      </c>
      <c r="K6" s="119" t="s">
        <v>281</v>
      </c>
      <c r="L6" s="11">
        <v>352737745</v>
      </c>
      <c r="M6" s="65">
        <v>45167</v>
      </c>
      <c r="N6" s="123">
        <v>42000</v>
      </c>
      <c r="O6" s="123">
        <v>2240</v>
      </c>
      <c r="P6" s="120" t="s">
        <v>139</v>
      </c>
      <c r="Q6" s="80">
        <v>45630</v>
      </c>
      <c r="R6" s="123">
        <v>2240</v>
      </c>
      <c r="S6" s="123">
        <v>0</v>
      </c>
      <c r="T6" s="123">
        <v>0</v>
      </c>
      <c r="U6" s="124">
        <f t="shared" ref="U6:U69" si="1">IF(AND(ISBLANK(R6),ISBLANK(S6),ISBLANK(T6)),"",R6-(S6+T6))</f>
        <v>2240</v>
      </c>
      <c r="V6" s="116" t="s">
        <v>202</v>
      </c>
      <c r="W6" s="121" t="s">
        <v>298</v>
      </c>
    </row>
    <row r="7" spans="1:23" ht="25.05" customHeight="1" x14ac:dyDescent="0.3">
      <c r="A7" s="64">
        <v>3</v>
      </c>
      <c r="B7" s="60" t="str">
        <f t="shared" ref="B7:B70" si="2">IF(J7&lt;&gt;"", $B$5, "")</f>
        <v>BH2986</v>
      </c>
      <c r="C7" s="118" t="str">
        <f t="shared" ref="C7:C70" si="3">IF(J7&lt;&gt;"", $C$5, "")</f>
        <v>Obra</v>
      </c>
      <c r="D7" s="41" t="str">
        <f t="shared" ref="D7:D70" si="4">IF(J7&lt;&gt;"", $D$5, "")</f>
        <v>FN25-26-03135</v>
      </c>
      <c r="E7" s="65">
        <v>45994</v>
      </c>
      <c r="F7" s="38" t="str">
        <f t="shared" ref="F7:F70" si="5">IF(J7&lt;&gt;"", $F$5, "")</f>
        <v>Ranjay kumar</v>
      </c>
      <c r="G7" s="49" t="str">
        <f t="shared" ref="G7:G70" si="6">IF(J7&lt;&gt;"", $G$5, "")</f>
        <v>SF0073262</v>
      </c>
      <c r="H7" s="49" t="str">
        <f t="shared" ref="H7:H70" si="7">IF(J7&lt;&gt;"", $H$5, "")</f>
        <v>Credit Assistant</v>
      </c>
      <c r="I7" s="119" t="s">
        <v>274</v>
      </c>
      <c r="J7" s="119" t="s">
        <v>277</v>
      </c>
      <c r="K7" s="119" t="s">
        <v>281</v>
      </c>
      <c r="L7" s="11">
        <v>352737745</v>
      </c>
      <c r="M7" s="65">
        <v>45167</v>
      </c>
      <c r="N7" s="123">
        <v>42000</v>
      </c>
      <c r="O7" s="123">
        <v>2240</v>
      </c>
      <c r="P7" s="120" t="s">
        <v>139</v>
      </c>
      <c r="Q7" s="80">
        <v>45661</v>
      </c>
      <c r="R7" s="123">
        <v>2240</v>
      </c>
      <c r="S7" s="123">
        <v>0</v>
      </c>
      <c r="T7" s="123">
        <v>0</v>
      </c>
      <c r="U7" s="124">
        <f t="shared" si="1"/>
        <v>2240</v>
      </c>
      <c r="V7" s="116" t="s">
        <v>202</v>
      </c>
      <c r="W7" s="121" t="s">
        <v>299</v>
      </c>
    </row>
    <row r="8" spans="1:23" ht="25.05" customHeight="1" x14ac:dyDescent="0.3">
      <c r="A8" s="64">
        <v>4</v>
      </c>
      <c r="B8" s="60" t="str">
        <f t="shared" si="2"/>
        <v>BH2986</v>
      </c>
      <c r="C8" s="118" t="str">
        <f t="shared" si="3"/>
        <v>Obra</v>
      </c>
      <c r="D8" s="41" t="str">
        <f t="shared" si="4"/>
        <v>FN25-26-03135</v>
      </c>
      <c r="E8" s="65">
        <v>45994</v>
      </c>
      <c r="F8" s="38" t="str">
        <f t="shared" si="5"/>
        <v>Ranjay kumar</v>
      </c>
      <c r="G8" s="49" t="str">
        <f t="shared" si="6"/>
        <v>SF0073262</v>
      </c>
      <c r="H8" s="49" t="str">
        <f t="shared" si="7"/>
        <v>Credit Assistant</v>
      </c>
      <c r="I8" s="119" t="s">
        <v>274</v>
      </c>
      <c r="J8" s="119" t="s">
        <v>277</v>
      </c>
      <c r="K8" s="119" t="s">
        <v>281</v>
      </c>
      <c r="L8" s="11">
        <v>352737745</v>
      </c>
      <c r="M8" s="65">
        <v>45167</v>
      </c>
      <c r="N8" s="123">
        <v>42000</v>
      </c>
      <c r="O8" s="123">
        <v>2240</v>
      </c>
      <c r="P8" s="120" t="s">
        <v>139</v>
      </c>
      <c r="Q8" s="80">
        <v>45692</v>
      </c>
      <c r="R8" s="123">
        <v>2240</v>
      </c>
      <c r="S8" s="123">
        <v>0</v>
      </c>
      <c r="T8" s="123">
        <v>0</v>
      </c>
      <c r="U8" s="124">
        <f t="shared" si="1"/>
        <v>2240</v>
      </c>
      <c r="V8" s="116" t="s">
        <v>202</v>
      </c>
      <c r="W8" s="121" t="s">
        <v>300</v>
      </c>
    </row>
    <row r="9" spans="1:23" ht="25.05" customHeight="1" x14ac:dyDescent="0.3">
      <c r="A9" s="64">
        <v>5</v>
      </c>
      <c r="B9" s="60" t="str">
        <f t="shared" si="2"/>
        <v>BH2986</v>
      </c>
      <c r="C9" s="118" t="str">
        <f t="shared" si="3"/>
        <v>Obra</v>
      </c>
      <c r="D9" s="41" t="str">
        <f t="shared" si="4"/>
        <v>FN25-26-03135</v>
      </c>
      <c r="E9" s="65">
        <v>45994</v>
      </c>
      <c r="F9" s="38" t="str">
        <f t="shared" si="5"/>
        <v>Ranjay kumar</v>
      </c>
      <c r="G9" s="49" t="str">
        <f t="shared" si="6"/>
        <v>SF0073262</v>
      </c>
      <c r="H9" s="49" t="str">
        <f t="shared" si="7"/>
        <v>Credit Assistant</v>
      </c>
      <c r="I9" s="119" t="s">
        <v>274</v>
      </c>
      <c r="J9" s="119" t="s">
        <v>277</v>
      </c>
      <c r="K9" s="119" t="s">
        <v>281</v>
      </c>
      <c r="L9" s="11">
        <v>352737745</v>
      </c>
      <c r="M9" s="65">
        <v>45167</v>
      </c>
      <c r="N9" s="123">
        <v>42000</v>
      </c>
      <c r="O9" s="123">
        <v>2240</v>
      </c>
      <c r="P9" s="120" t="s">
        <v>139</v>
      </c>
      <c r="Q9" s="80">
        <v>45751</v>
      </c>
      <c r="R9" s="123">
        <v>2240</v>
      </c>
      <c r="S9" s="123">
        <v>0</v>
      </c>
      <c r="T9" s="123">
        <v>0</v>
      </c>
      <c r="U9" s="124">
        <f t="shared" si="1"/>
        <v>2240</v>
      </c>
      <c r="V9" s="116" t="s">
        <v>202</v>
      </c>
      <c r="W9" s="121" t="s">
        <v>301</v>
      </c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Z1" zoomScaleNormal="10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45973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45973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269</v>
      </c>
      <c r="C5" s="38" t="s">
        <v>270</v>
      </c>
      <c r="D5" s="38" t="s">
        <v>256</v>
      </c>
      <c r="E5" s="38" t="s">
        <v>255</v>
      </c>
      <c r="F5" s="38" t="s">
        <v>267</v>
      </c>
      <c r="G5" s="84" t="s">
        <v>265</v>
      </c>
      <c r="H5" s="38" t="s">
        <v>266</v>
      </c>
      <c r="I5" s="84">
        <v>21018</v>
      </c>
      <c r="J5" s="38" t="s">
        <v>271</v>
      </c>
      <c r="K5" s="84">
        <v>21018</v>
      </c>
      <c r="L5" s="84" t="s">
        <v>272</v>
      </c>
      <c r="M5" s="38" t="s">
        <v>273</v>
      </c>
      <c r="N5" s="84">
        <v>351872</v>
      </c>
      <c r="O5" s="84" t="s">
        <v>274</v>
      </c>
      <c r="P5" s="84">
        <v>499197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278</v>
      </c>
      <c r="V5" s="84" t="s">
        <v>279</v>
      </c>
      <c r="W5" s="84">
        <v>541</v>
      </c>
      <c r="X5" s="38" t="s">
        <v>280</v>
      </c>
      <c r="Y5" s="84">
        <v>352737745</v>
      </c>
      <c r="Z5" s="38" t="s">
        <v>281</v>
      </c>
      <c r="AA5" s="107">
        <v>45167</v>
      </c>
      <c r="AB5" s="84">
        <v>42000</v>
      </c>
      <c r="AC5" s="107" t="s">
        <v>282</v>
      </c>
      <c r="AD5" s="84">
        <v>24</v>
      </c>
      <c r="AE5" s="84" t="s">
        <v>283</v>
      </c>
      <c r="AF5" s="84" t="s">
        <v>284</v>
      </c>
      <c r="AG5" s="107" t="s">
        <v>285</v>
      </c>
      <c r="AH5" s="84" t="s">
        <v>286</v>
      </c>
      <c r="AI5" s="107" t="s">
        <v>287</v>
      </c>
      <c r="AJ5" s="84">
        <v>2240</v>
      </c>
      <c r="AK5" s="84">
        <v>2240</v>
      </c>
      <c r="AL5" s="107" t="s">
        <v>288</v>
      </c>
      <c r="AM5" s="84">
        <v>18158.689999999999</v>
      </c>
      <c r="AN5" s="111">
        <v>8721.31</v>
      </c>
      <c r="AO5" s="111">
        <v>26880</v>
      </c>
      <c r="AP5" s="111">
        <v>23841.31</v>
      </c>
      <c r="AQ5" s="111">
        <v>3380.69</v>
      </c>
      <c r="AR5" s="111">
        <v>27222</v>
      </c>
      <c r="AS5" s="111">
        <v>23841.31</v>
      </c>
      <c r="AT5" s="111">
        <v>3380.69</v>
      </c>
      <c r="AU5" s="111">
        <v>27222</v>
      </c>
      <c r="AV5" s="84">
        <v>26</v>
      </c>
      <c r="AW5" s="84"/>
      <c r="AX5" s="84"/>
      <c r="AY5" s="107"/>
      <c r="AZ5" s="84"/>
      <c r="BA5" s="84"/>
      <c r="BB5" s="84" t="s">
        <v>289</v>
      </c>
      <c r="BC5" s="84" t="s">
        <v>290</v>
      </c>
      <c r="BD5" s="107" t="s">
        <v>291</v>
      </c>
      <c r="BE5" s="84">
        <v>42000</v>
      </c>
      <c r="BF5" s="38" t="s">
        <v>277</v>
      </c>
      <c r="BG5" s="84" t="s">
        <v>292</v>
      </c>
      <c r="BH5" s="113" t="s">
        <v>293</v>
      </c>
      <c r="BI5" s="38" t="s">
        <v>111</v>
      </c>
      <c r="BJ5" s="85">
        <v>45994</v>
      </c>
      <c r="BK5" s="84"/>
      <c r="BL5" s="38"/>
      <c r="BM5" s="114" t="s">
        <v>120</v>
      </c>
      <c r="BN5" s="115" t="s">
        <v>199</v>
      </c>
      <c r="BO5" s="84" t="s">
        <v>244</v>
      </c>
      <c r="BP5" s="84">
        <v>10660</v>
      </c>
      <c r="BQ5" s="116" t="s">
        <v>202</v>
      </c>
      <c r="BR5" s="134" t="s">
        <v>294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2025-12-09T08:38:17Z</dcterms:modified>
</cp:coreProperties>
</file>