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7606.SSFL\Desktop\CSS- 138691 - Garhwa Dec'25\"/>
    </mc:Choice>
  </mc:AlternateContent>
  <xr:revisionPtr revIDLastSave="0" documentId="13_ncr:1_{5100980D-B076-4EEF-A1A9-D5945E28A8DE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8" i="20" l="1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<sst xmlns="http://schemas.openxmlformats.org/spreadsheetml/2006/main" count="385" uniqueCount="295">
  <si>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</si>
  <si>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</si>
  <si>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</si>
  <si>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</si>
  <si>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</si>
  <si>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</si>
  <si>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</si>
  <si>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</si>
  <si>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</si>
  <si>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</si>
  <si>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</si>
  <si>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</si>
  <si>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</si>
  <si>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</si>
  <si>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</si>
  <si>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</si>
  <si>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</si>
  <si>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</si>
  <si>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</si>
  <si>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</si>
  <si>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</si>
  <si>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</si>
  <si>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</si>
  <si>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</si>
  <si>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</si>
  <si>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</si>
  <si>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</si>
  <si>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</si>
  <si>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</si>
  <si>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</si>
  <si>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</si>
  <si>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</si>
  <si>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</si>
  <si>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</si>
  <si>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</si>
  <si>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</si>
  <si>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</si>
  <si>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</si>
  <si>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</si>
  <si>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</si>
  <si>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</si>
  <si>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</si>
  <si>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</si>
  <si>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</si>
  <si>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</si>
  <si>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</si>
  <si>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</si>
  <si>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</si>
  <si>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</si>
  <si>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</si>
  <si>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</si>
  <si>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</si>
  <si>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</si>
  <si>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</si>
  <si>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</si>
  <si>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</si>
  <si>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</si>
  <si>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</si>
  <si>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</si>
  <si>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</si>
  <si>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</si>
  <si>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</si>
  <si>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</si>
  <si>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</si>
  <si>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</si>
  <si>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</si>
  <si>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</si>
  <si>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</si>
  <si>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</si>
  <si>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</si>
  <si>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</si>
  <si>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</si>
  <si>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</si>
  <si>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</si>
  <si>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</si>
  <si>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</si>
  <si>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</si>
  <si>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</si>
  <si>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</si>
  <si>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</si>
  <si>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</si>
  <si>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</si>
  <si>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</si>
  <si>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</si>
  <si>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</si>
  <si>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</si>
  <si>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</si>
  <si>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</si>
  <si>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</si>
  <si>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</si>
  <si>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</si>
  <si>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</si>
  <si>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</si>
  <si>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</si>
  <si>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</si>
  <si>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</si>
  <si>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</si>
  <si>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</si>
  <si>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</si>
  <si>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</si>
  <si>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</si>
  <si>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</si>
  <si>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</si>
  <si>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</si>
  <si>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</si>
  <si>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</si>
  <si>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</si>
  <si>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</si>
  <si>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</si>
  <si>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</si>
  <si>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</si>
  <si>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</si>
  <si>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</si>
  <si>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</si>
  <si>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</si>
  <si>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</si>
  <si>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</si>
  <si>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</si>
  <si>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</si>
  <si>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</si>
  <si>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</si>
  <si>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</si>
  <si>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</si>
  <si>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</si>
  <si>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</si>
  <si>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</si>
  <si>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</si>
  <si>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</si>
  <si>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</si>
  <si>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</si>
  <si>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</si>
  <si>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</si>
  <si>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</si>
  <si>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</si>
  <si>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</si>
  <si>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</si>
  <si>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</si>
  <si>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</si>
  <si>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</si>
  <si>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</si>
  <si>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</si>
  <si>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</si>
  <si>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</si>
  <si>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</si>
  <si>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</si>
  <si>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</si>
  <si>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</si>
  <si>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</si>
  <si>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</si>
  <si>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</si>
  <si>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</si>
  <si>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</si>
  <si>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</si>
  <si>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</si>
  <si>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</si>
  <si>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</si>
  <si>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</si>
  <si>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</si>
  <si>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</si>
  <si>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</si>
  <si>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</si>
  <si>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</si>
  <si>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</si>
  <si>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</si>
  <si>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</si>
  <si>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</si>
  <si>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</si>
  <si>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</si>
  <si>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</si>
  <si>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</si>
  <si>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</si>
  <si>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</si>
  <si>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</si>
  <si>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</si>
  <si>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</si>
  <si>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</si>
  <si>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</si>
  <si>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</si>
  <si>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</si>
  <si>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</si>
  <si>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</si>
  <si>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</si>
  <si>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</si>
  <si>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</si>
  <si>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</si>
  <si>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</si>
  <si>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</si>
  <si>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</si>
  <si>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</si>
  <si>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</si>
  <si>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</si>
  <si>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</si>
  <si>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</si>
  <si>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</si>
  <si>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</si>
  <si>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</si>
  <si>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</si>
  <si>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</si>
  <si>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</si>
  <si>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</si>
  <si>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</si>
  <si>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</si>
  <si>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</si>
  <si>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</si>
  <si>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</si>
  <si>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</si>
  <si>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</si>
  <si>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</si>
  <si>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</si>
  <si>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</si>
  <si>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</si>
  <si>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</si>
  <si>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</si>
  <si>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</si>
  <si>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</si>
  <si>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</si>
  <si>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</si>
  <si>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</si>
  <si>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</si>
  <si>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</si>
  <si>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</si>
  <si>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</si>
  <si>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</si>
  <si>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</si>
  <si>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</si>
  <si>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</si>
  <si>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</si>
  <si>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</si>
  <si>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</si>
  <si>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</si>
  <si>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</si>
  <si>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</si>
  <si>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</si>
  <si>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</si>
  <si>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</si>
  <si>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</si>
  <si>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</si>
  <si>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</si>
  <si>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</si>
  <si>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</si>
  <si>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</si>
  <si>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</si>
  <si>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</si>
  <si>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</si>
  <si>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</si>
  <si>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</si>
  <si>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</si>
  <si>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Jharkhand</t>
  </si>
  <si>
    <t>Chetana</t>
  </si>
  <si>
    <t>Open</t>
  </si>
  <si>
    <t>No Action Taken</t>
  </si>
  <si>
    <t>Rohan Mukherjee/SF0074701</t>
  </si>
  <si>
    <t>Completed-Report Submitted</t>
  </si>
  <si>
    <t>CSS</t>
  </si>
  <si>
    <t>Shailesh Kumar/SF0059892</t>
  </si>
  <si>
    <t>Credit Assistant</t>
  </si>
  <si>
    <t>Loan Outstanding Report Detailed Recon as on 03-Dec-2025</t>
  </si>
  <si>
    <t>Report generation date &amp; time: Wednesday, December 3, 2025 12:43 PM</t>
  </si>
  <si>
    <t>Ranchi</t>
  </si>
  <si>
    <t>GARWHA</t>
  </si>
  <si>
    <t>Garwha</t>
  </si>
  <si>
    <t>JH2680</t>
  </si>
  <si>
    <t>Garhwa</t>
  </si>
  <si>
    <t>SF0096589</t>
  </si>
  <si>
    <t>Ranjan Kumar</t>
  </si>
  <si>
    <t>381216</t>
  </si>
  <si>
    <t>manu</t>
  </si>
  <si>
    <t>SID951372944299</t>
  </si>
  <si>
    <t>BC</t>
  </si>
  <si>
    <t>HINDU</t>
  </si>
  <si>
    <t>Animal Husbandry &amp; Poultry</t>
  </si>
  <si>
    <t>ANITA DEVI</t>
  </si>
  <si>
    <t>01-Oct-2024</t>
  </si>
  <si>
    <t>06</t>
  </si>
  <si>
    <t>5</t>
  </si>
  <si>
    <t>8.35 Yrs</t>
  </si>
  <si>
    <t>26 Jan 2021</t>
  </si>
  <si>
    <t>&gt; 6 to 10 Years</t>
  </si>
  <si>
    <t>06-Nov-2024</t>
  </si>
  <si>
    <t>28-Jul-2025</t>
  </si>
  <si>
    <t>As per loan card &amp; borrower statement LO-Subham Kumar/SF0088106 three installment collected from borrower Anita Devi of Rs. 4100 on 06-08-2024, of Rs. 4100 on 06-09-24 &amp; Rs. 4100 on 06-10-24, but only one partialy amount posted in fimo of Rs. 1500 on dated 29-09-25 and rest amount Rs. 10800 not posted in fimo. After that, this loan (LAN- 350167633) was converted into Viswas loan (LAN- 358513712) without asking the member.</t>
  </si>
  <si>
    <t>Subham Kumar</t>
  </si>
  <si>
    <t>SF0088106</t>
  </si>
  <si>
    <t>Closed</t>
  </si>
  <si>
    <t>350167633</t>
  </si>
  <si>
    <t>As per loan card &amp; borrower statement LO-Subham Kumar/SF0088106 one installment collected from borrower Anita Devi of Rs. 4100 on 06-08-2024, but not posted in fimo. After that, this loan (LAN- 350167633) was converted into Viswas loan (LAN- 358513712) without asking the member.</t>
  </si>
  <si>
    <t>As per loan card &amp; borrower statement LO-Subham Kumar/SF0088106 one installment collected from borrower Anita Devi of Rs. 4100 on 06-10-2024, but not posted in fimo. After that, this loan (LAN- 350167633) was converted into Viswas loan (LAN- 358513712) without asking the member.</t>
  </si>
  <si>
    <t>Ravi Shankar Singh/SF0100059</t>
  </si>
  <si>
    <t>Pawan Kumar Verma/SF0031398</t>
  </si>
  <si>
    <t>Sumit Kumar Bundela/SF0088927</t>
  </si>
  <si>
    <t>As per loan card &amp; borrower statement LO-Subham Kumar/SF0088106 one installment collected from borrower Anita Devi of Rs. 4100 on 06-09-2024, but only partialy amount saved in fimo of Rs. 1500 on dated 29-09-24 and rest amount Rs. 2600 not posted in fimo. After that, this loan (LAN- 350167633) was converted into Viswas loan (LAN- 358513712) without asking the member.</t>
  </si>
  <si>
    <t>FN25-26-03137</t>
  </si>
  <si>
    <t>Borrower was not aware about viswas loan.</t>
  </si>
  <si>
    <t>Terminated</t>
  </si>
  <si>
    <t>During field verification, it was observed that CA- Subham Kumar/SF0088106 had embezzled Rs. 12300 /- from 01 borrower's total installment amount collected of Rs. 12300, but only partialy amount Rs. 1500 posted on dated 29-09-24 in fimo &amp; rest amount of Rs. 10800 not reported in fimo the same.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</si>
</sst>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6640625" bestFit="1" customWidth="1"/>
    <col min="2" max="2" width="24.5546875" customWidth="1"/>
    <col min="3" max="3" width="25.33203125" customWidth="1"/>
    <col min="4" max="4" width="25.6640625" customWidth="1"/>
    <col min="5" max="5" width="22.5546875" customWidth="1"/>
    <col min="6" max="6" width="92.33203125" bestFit="1" customWidth="1"/>
    <col min="7" max="7" width="22.44140625" bestFit="1" customWidth="1"/>
    <col min="8" max="8" width="11.6640625" bestFit="1" customWidth="1"/>
    <col min="9" max="9" width="30.3320312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6640625" customWidth="1"/>
    <col min="9" max="9" width="20.3320312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33203125" customWidth="1"/>
    <col min="19" max="19" width="20.33203125" customWidth="1"/>
    <col min="20" max="20" width="18.44140625" customWidth="1"/>
    <col min="21" max="21" width="20.33203125" customWidth="1"/>
    <col min="22" max="22" width="25.44140625" customWidth="1"/>
    <col min="23" max="23" width="32.33203125" customWidth="1"/>
    <col min="24" max="24" width="46.6640625" customWidth="1"/>
    <col min="25" max="25" width="23.6640625" customWidth="1"/>
    <col min="26" max="26" width="16.6640625" customWidth="1"/>
    <col min="27" max="27" width="16.3320312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241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JH2680</v>
      </c>
      <c r="D5" s="63" t="str">
        <f>IF('Physical Cash at Safe'!D28="Yes", 'Physical Cash at Safe'!B4, 'Borrower Wise Details'!C5)</f>
        <v>Garwha</v>
      </c>
      <c r="E5" s="63" t="str">
        <f>IF(D5="", "", IF(ISBLANK('Loan Outstanding Report'!C5), IF('Physical Cash at Safe'!D28="Yes", 'Physical Cash at Safe'!A6, ""), 'Loan Outstanding Report'!C5))</f>
        <v>Jharkhand</v>
      </c>
      <c r="F5" s="63" t="str">
        <f>IF(D5="", "", IF(ISBLANK('Loan Outstanding Report'!D5), IF('Physical Cash at Safe'!D28="Yes", 'Physical Cash at Safe'!E4, ""), 'Loan Outstanding Report'!D5))</f>
        <v>Ranchi</v>
      </c>
      <c r="G5" s="61">
        <v>45994</v>
      </c>
      <c r="H5" s="107" t="s">
        <v>253</v>
      </c>
      <c r="I5" s="61">
        <v>45995</v>
      </c>
      <c r="J5" s="74" t="str">
        <f>IF('Physical Cash at Safe'!D28="Yes",'Physical Cash at Safe'!E28,IF('Borrower Wise Details'!D5&lt;&gt;"",'Borrower Wise Details'!D5,""))</f>
        <v>FN25-26-03137</v>
      </c>
      <c r="K5" s="81">
        <v>1</v>
      </c>
      <c r="L5" s="82">
        <v>12300</v>
      </c>
      <c r="M5" s="82">
        <v>1500</v>
      </c>
      <c r="N5" s="82" t="s">
        <v>287</v>
      </c>
      <c r="O5" s="82" t="s">
        <v>288</v>
      </c>
      <c r="P5" s="82" t="s">
        <v>289</v>
      </c>
      <c r="Q5" s="82" t="s">
        <v>251</v>
      </c>
      <c r="R5" s="75" t="str">
        <f>IF('Physical Cash at Safe'!$D$28="Yes", 'Physical Cash at Safe'!$A$28, IF('Borrower Wise Details'!F5&lt;&gt;"", 'Borrower Wise Details'!F5, ""))</f>
        <v>Subham Kumar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SF0088106</v>
      </c>
      <c r="U5" s="77" t="s">
        <v>293</v>
      </c>
      <c r="V5" s="61">
        <v>45791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252</v>
      </c>
      <c r="Z5" s="61">
        <v>45994</v>
      </c>
      <c r="AA5" s="61">
        <v>45995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12300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1500</v>
      </c>
      <c r="AE5" s="126">
        <f>IF(AND(AC5="", AD5=""), "", IF(AD5="", AC5, AC5 - IF(ISNUMBER(AD5), AD5, 0)))</f>
        <v>10800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45996</v>
      </c>
      <c r="AH5" s="70" t="s">
        <v>294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33203125" defaultRowHeight="14.4" zeroHeight="1" x14ac:dyDescent="0.3"/>
  <cols>
    <col min="1" max="1" width="8.6640625" customWidth="1"/>
    <col min="2" max="2" width="13.6640625" customWidth="1"/>
    <col min="3" max="3" width="20.3320312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3320312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JH2680</v>
      </c>
      <c r="C5" s="50" t="str">
        <f>IF('Fraud Investigation Report'!D5="", "", 'Fraud Investigation Report'!D5)</f>
        <v>Garwha</v>
      </c>
      <c r="D5" s="68" t="str">
        <f>IF(OR('Fraud Investigation Report'!R5="", 'Fraud Investigation Report'!R5=0), "", 'Fraud Investigation Report'!R5)</f>
        <v>Subham Kumar</v>
      </c>
      <c r="E5" s="68" t="str">
        <f>IF(OR('Fraud Investigation Report'!T5="", 'Fraud Investigation Report'!T5=0), "", 'Fraud Investigation Report'!T5)</f>
        <v>SF0088106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FN25-26-03137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12300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12300</v>
      </c>
      <c r="O5" s="69">
        <f>IF('Fraud Investigation Report'!AD5="", "", 'Fraud Investigation Report'!AD5)</f>
        <v>1500</v>
      </c>
      <c r="P5" s="126">
        <f>IF(AND(N5="", O5=""), "", IF(O5="", N5, N5 - IF(ISNUMBER(O5), O5, 0)))</f>
        <v>10800</v>
      </c>
      <c r="Q5" s="49"/>
      <c r="R5" s="84" t="s">
        <v>250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B6" sqref="B6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32" t="s">
        <v>2</v>
      </c>
      <c r="B1" s="133"/>
      <c r="C1" s="133"/>
      <c r="D1" s="133"/>
      <c r="E1" s="134"/>
    </row>
    <row r="2" spans="1:5" ht="18" x14ac:dyDescent="0.35">
      <c r="A2" s="14"/>
      <c r="B2" s="135" t="s">
        <v>3</v>
      </c>
      <c r="C2" s="135"/>
      <c r="D2" s="13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6" t="s">
        <v>70</v>
      </c>
      <c r="B7" s="137"/>
      <c r="C7" s="137"/>
      <c r="D7" s="137"/>
      <c r="E7" s="137"/>
    </row>
    <row r="8" spans="1:5" ht="15" customHeight="1" x14ac:dyDescent="0.3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4" x14ac:dyDescent="0.3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3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3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3">
      <c r="A23" s="146" t="s">
        <v>79</v>
      </c>
      <c r="B23" s="147"/>
      <c r="C23" s="52">
        <f>(C19+C21)-(E20+E21)-E19</f>
        <v>0</v>
      </c>
      <c r="D23" s="53" t="s">
        <v>214</v>
      </c>
      <c r="E23" s="34"/>
    </row>
    <row r="24" spans="1:5" ht="82.5" customHeight="1" x14ac:dyDescent="0.3">
      <c r="A24" s="33" t="s">
        <v>80</v>
      </c>
      <c r="B24" s="131"/>
      <c r="C24" s="131"/>
      <c r="D24" s="131"/>
      <c r="E24" s="131"/>
    </row>
    <row r="25" spans="1:5" ht="57.75" customHeight="1" x14ac:dyDescent="0.3">
      <c r="A25" s="36" t="s">
        <v>81</v>
      </c>
      <c r="B25" s="153"/>
      <c r="C25" s="153"/>
      <c r="D25" s="153"/>
      <c r="E25" s="153"/>
    </row>
    <row r="26" spans="1:5" ht="20.100000000000001" customHeight="1" x14ac:dyDescent="0.3">
      <c r="A26" s="158" t="s">
        <v>190</v>
      </c>
      <c r="B26" s="158"/>
      <c r="C26" s="158"/>
      <c r="D26" s="158"/>
      <c r="E26" s="158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216</v>
      </c>
      <c r="D29" s="156" t="s">
        <v>217</v>
      </c>
      <c r="E29" s="157"/>
    </row>
    <row r="30" spans="1:5" ht="40.200000000000003" customHeight="1" x14ac:dyDescent="0.3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3">
      <c r="A31" s="161"/>
      <c r="B31" s="162"/>
      <c r="C31" s="162"/>
      <c r="D31" s="162"/>
      <c r="E31" s="163"/>
    </row>
    <row r="32" spans="1:5" ht="24.75" customHeight="1" x14ac:dyDescent="0.3">
      <c r="A32" s="37" t="s">
        <v>218</v>
      </c>
      <c r="B32" s="38"/>
      <c r="C32" s="37" t="s">
        <v>82</v>
      </c>
      <c r="D32" s="154"/>
      <c r="E32" s="155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7.6" x14ac:dyDescent="0.3">
      <c r="A34" s="39" t="s">
        <v>219</v>
      </c>
      <c r="B34" s="38"/>
      <c r="C34" s="39" t="s">
        <v>220</v>
      </c>
      <c r="D34" s="150"/>
      <c r="E34" s="151"/>
    </row>
    <row r="35" spans="1:5" ht="27.6" x14ac:dyDescent="0.3">
      <c r="A35" s="39" t="s">
        <v>221</v>
      </c>
      <c r="B35" s="38"/>
      <c r="C35" s="39" t="s">
        <v>223</v>
      </c>
      <c r="D35" s="150"/>
      <c r="E35" s="151"/>
    </row>
    <row r="36" spans="1:5" ht="25.5" customHeight="1" x14ac:dyDescent="0.3">
      <c r="A36" s="39" t="s">
        <v>222</v>
      </c>
      <c r="B36" s="38"/>
      <c r="C36" s="39" t="s">
        <v>224</v>
      </c>
      <c r="D36" s="152"/>
      <c r="E36" s="152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6" ySplit="4" topLeftCell="S5" activePane="bottomRight" state="frozen"/>
      <selection pane="topRight" activeCell="G1" sqref="G1"/>
      <selection pane="bottomLeft" activeCell="A5" sqref="A5"/>
      <selection pane="bottomRight" activeCell="W10" sqref="W10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6640625" style="13" customWidth="1"/>
    <col min="9" max="9" width="14.6640625" style="13" customWidth="1"/>
    <col min="10" max="10" width="14.332031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3320312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3320312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3320312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2" customHeight="1" x14ac:dyDescent="0.3">
      <c r="A5" s="64">
        <v>1</v>
      </c>
      <c r="B5" s="60" t="str">
        <f>IF('Loan Outstanding Report'!$G$5="", "", 'Loan Outstanding Report'!$G$5)</f>
        <v>JH2680</v>
      </c>
      <c r="C5" s="119" t="str">
        <f>IF('Loan Outstanding Report'!$H$5="", "", 'Loan Outstanding Report'!$H$5)</f>
        <v>Garwha</v>
      </c>
      <c r="D5" s="41" t="s">
        <v>291</v>
      </c>
      <c r="E5" s="65">
        <v>45994</v>
      </c>
      <c r="F5" s="38" t="s">
        <v>281</v>
      </c>
      <c r="G5" s="49" t="s">
        <v>282</v>
      </c>
      <c r="H5" s="49" t="s">
        <v>255</v>
      </c>
      <c r="I5" s="120">
        <v>381216</v>
      </c>
      <c r="J5" s="120" t="s">
        <v>267</v>
      </c>
      <c r="K5" s="120" t="s">
        <v>271</v>
      </c>
      <c r="L5" s="11" t="s">
        <v>284</v>
      </c>
      <c r="M5" s="65">
        <v>44937</v>
      </c>
      <c r="N5" s="124">
        <v>76397</v>
      </c>
      <c r="O5" s="124">
        <v>4100</v>
      </c>
      <c r="P5" s="121" t="s">
        <v>139</v>
      </c>
      <c r="Q5" s="80">
        <v>45510</v>
      </c>
      <c r="R5" s="124">
        <v>4100</v>
      </c>
      <c r="S5" s="124">
        <v>0</v>
      </c>
      <c r="T5" s="124">
        <v>0</v>
      </c>
      <c r="U5" s="125">
        <f t="shared" ref="U5" si="0">IF(AND(ISBLANK(R5),ISBLANK(S5),ISBLANK(T5)),"",R5-(S5+T5))</f>
        <v>4100</v>
      </c>
      <c r="V5" s="117" t="s">
        <v>202</v>
      </c>
      <c r="W5" s="122" t="s">
        <v>285</v>
      </c>
    </row>
    <row r="6" spans="1:23" ht="25.2" customHeight="1" x14ac:dyDescent="0.3">
      <c r="A6" s="64">
        <v>2</v>
      </c>
      <c r="B6" s="60" t="str">
        <f>IF(J6&lt;&gt;"", $B$5, "")</f>
        <v>JH2680</v>
      </c>
      <c r="C6" s="119" t="str">
        <f>IF(J6&lt;&gt;"", $C$5, "")</f>
        <v>Garwha</v>
      </c>
      <c r="D6" s="41" t="s">
        <v>291</v>
      </c>
      <c r="E6" s="65">
        <v>45994</v>
      </c>
      <c r="F6" s="38" t="s">
        <v>281</v>
      </c>
      <c r="G6" s="49" t="s">
        <v>282</v>
      </c>
      <c r="H6" s="49" t="s">
        <v>255</v>
      </c>
      <c r="I6" s="120">
        <v>381216</v>
      </c>
      <c r="J6" s="120" t="s">
        <v>267</v>
      </c>
      <c r="K6" s="120" t="s">
        <v>271</v>
      </c>
      <c r="L6" s="11" t="s">
        <v>284</v>
      </c>
      <c r="M6" s="65">
        <v>44937</v>
      </c>
      <c r="N6" s="124">
        <v>76397</v>
      </c>
      <c r="O6" s="124">
        <v>4100</v>
      </c>
      <c r="P6" s="121" t="s">
        <v>139</v>
      </c>
      <c r="Q6" s="80">
        <v>45541</v>
      </c>
      <c r="R6" s="124">
        <v>4100</v>
      </c>
      <c r="S6" s="124">
        <v>1500</v>
      </c>
      <c r="T6" s="124">
        <v>0</v>
      </c>
      <c r="U6" s="125">
        <f t="shared" ref="U6:U69" si="1">IF(AND(ISBLANK(R6),ISBLANK(S6),ISBLANK(T6)),"",R6-(S6+T6))</f>
        <v>2600</v>
      </c>
      <c r="V6" s="117" t="s">
        <v>202</v>
      </c>
      <c r="W6" s="122" t="s">
        <v>290</v>
      </c>
    </row>
    <row r="7" spans="1:23" ht="25.2" customHeight="1" x14ac:dyDescent="0.3">
      <c r="A7" s="64">
        <v>3</v>
      </c>
      <c r="B7" s="60" t="str">
        <f t="shared" ref="B7:B70" si="2">IF(J7&lt;&gt;"", $B$5, "")</f>
        <v>JH2680</v>
      </c>
      <c r="C7" s="119" t="str">
        <f t="shared" ref="C7:C70" si="3">IF(J7&lt;&gt;"", $C$5, "")</f>
        <v>Garwha</v>
      </c>
      <c r="D7" s="41" t="str">
        <f t="shared" ref="D7:D70" si="4">IF(J7&lt;&gt;"", $D$5, "")</f>
        <v>FN25-26-03137</v>
      </c>
      <c r="E7" s="65">
        <v>45994</v>
      </c>
      <c r="F7" s="38" t="s">
        <v>281</v>
      </c>
      <c r="G7" s="49" t="s">
        <v>282</v>
      </c>
      <c r="H7" s="49" t="s">
        <v>255</v>
      </c>
      <c r="I7" s="120">
        <v>381216</v>
      </c>
      <c r="J7" s="120" t="s">
        <v>267</v>
      </c>
      <c r="K7" s="120" t="s">
        <v>271</v>
      </c>
      <c r="L7" s="11" t="s">
        <v>284</v>
      </c>
      <c r="M7" s="65">
        <v>44937</v>
      </c>
      <c r="N7" s="124">
        <v>76397</v>
      </c>
      <c r="O7" s="124">
        <v>4100</v>
      </c>
      <c r="P7" s="121" t="s">
        <v>139</v>
      </c>
      <c r="Q7" s="80">
        <v>45571</v>
      </c>
      <c r="R7" s="124">
        <v>4100</v>
      </c>
      <c r="S7" s="124">
        <v>0</v>
      </c>
      <c r="T7" s="124">
        <v>0</v>
      </c>
      <c r="U7" s="125">
        <f t="shared" si="1"/>
        <v>4100</v>
      </c>
      <c r="V7" s="117" t="s">
        <v>202</v>
      </c>
      <c r="W7" s="122" t="s">
        <v>286</v>
      </c>
    </row>
    <row r="8" spans="1:23" ht="25.2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ref="F8:F70" si="5">IF(J8&lt;&gt;"", $F$5, "")</f>
        <v/>
      </c>
      <c r="G8" s="49" t="str">
        <f t="shared" ref="G8:G70" si="6">IF(J8&lt;&gt;"", $G$5, "")</f>
        <v/>
      </c>
      <c r="H8" s="49" t="str">
        <f t="shared" ref="H8:H70" si="7">IF(J8&lt;&gt;"", $H$5, "")</f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2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2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2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2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2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2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2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2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2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2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2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2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2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2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2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2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2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2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2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2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2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2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2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2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2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2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2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2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2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2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2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2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2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2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2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2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2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2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2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2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2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2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2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2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2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2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2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2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2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2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2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2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2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2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2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2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2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2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2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2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2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2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2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2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2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2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2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2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2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2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2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2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2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2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2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2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2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2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2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2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2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2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2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2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2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2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2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2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2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2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2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2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2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2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2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2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2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2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2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2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2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2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2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2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2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2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2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2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2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2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2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2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2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2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2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2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2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2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2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2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2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2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2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2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2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2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2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2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2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2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2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2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2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2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2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2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2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2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2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2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2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2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2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2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2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2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2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2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2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2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2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2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2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2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2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2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2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2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2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2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2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2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2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2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2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2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2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2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2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2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2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2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2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2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2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2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2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2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2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2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2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2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2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2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2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2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2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2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2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2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2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2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2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2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2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2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2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2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2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2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2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2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2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2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2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2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2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2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2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2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2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2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2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2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2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2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2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2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2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2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2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2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2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2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2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2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2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2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2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2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2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2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2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2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2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2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2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2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2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2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2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2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2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2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2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2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2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2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2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2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2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2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2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2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2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2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2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2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2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2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2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2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2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2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2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2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2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2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2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2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2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2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2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2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2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2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2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2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2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2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2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2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2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2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2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2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2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2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2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2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2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2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2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2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2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2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2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2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2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2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2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2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2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2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2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2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2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2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2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2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2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2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2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2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2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2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2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2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2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2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2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2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2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2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2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2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2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2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2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2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2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2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2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2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2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2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2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2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2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2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2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2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2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2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2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2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2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2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2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2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2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2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2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2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2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2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2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2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2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2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2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2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2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2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2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2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2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2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2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2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2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2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2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2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2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2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2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2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2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2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2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2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2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2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2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2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2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2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2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2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2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2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2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2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2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2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2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2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2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2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2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2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2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2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2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2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2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2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2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2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2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2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2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2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2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2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2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2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2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2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2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2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2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2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2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2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2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2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2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2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2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2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2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2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2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2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2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2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2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2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2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2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2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2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2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2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2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2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2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2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2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2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2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2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2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2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2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2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2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2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2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2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2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2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2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2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2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2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2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2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2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2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2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2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2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2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2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2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2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2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2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2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2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2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2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2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2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2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2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2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2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2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2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2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2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2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2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2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2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2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2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2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2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2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2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2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2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2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2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2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2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2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2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2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2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2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2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2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2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2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2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2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2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2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2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2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2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2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2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2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2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2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2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2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2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2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2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2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2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2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2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2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2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2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2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2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2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2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2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2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2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2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2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2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2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2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2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2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2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2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2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2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2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2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2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2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2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2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2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2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2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2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2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2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2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2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2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2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2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2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2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2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2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2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2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2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2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2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2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2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2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2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2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2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2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2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2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2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2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2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2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2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2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2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2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2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2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2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2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2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2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2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2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2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2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2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2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2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2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2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2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2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2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2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2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2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2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2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2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2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2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2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2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2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2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2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2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2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2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2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2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2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2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2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2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2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2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2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2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2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2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2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2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2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2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2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2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2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2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2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2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2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2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2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2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2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2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2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2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2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2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2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2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2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2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2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2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2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2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2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2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2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2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2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2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2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2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2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2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2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2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2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2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2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2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2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2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2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2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2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2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2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2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2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2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2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2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2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2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2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2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2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2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2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2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2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2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2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2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2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2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2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2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2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2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2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2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2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2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2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2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2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2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2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2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2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2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2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2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2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2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2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2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2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2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2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2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2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2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2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2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2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2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2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2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2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2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2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2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2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2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2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2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2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2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2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2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2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2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2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2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2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2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2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2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2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2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2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2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2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2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2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2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2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2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2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2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2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2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2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2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2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2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2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2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2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2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2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2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2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2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2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2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2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2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2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2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2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2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2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2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2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2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2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2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2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2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2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2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2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2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2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2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2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2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2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2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2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2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2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2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2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2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2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2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2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2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2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2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2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2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2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2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2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2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2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2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2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2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2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2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2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2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2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2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2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2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2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2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2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2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2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2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2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2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2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2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2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2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2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2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2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2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2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2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2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2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2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2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2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2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2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2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2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2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2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2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2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2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2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2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2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2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2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2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2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2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2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2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2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2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2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2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2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2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2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2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2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2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2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2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2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2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2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2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2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2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2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2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2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2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2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2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2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2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2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2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2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2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2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2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2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2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2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2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2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2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2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2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2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2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2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2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2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2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2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2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2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2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2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2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2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2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2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2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2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2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2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2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2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2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2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2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2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2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2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2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2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2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2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2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2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2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2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2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2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2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2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2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2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2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2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2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2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2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2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2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2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2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2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2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2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2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2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2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2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90" zoomScaleNormal="90" workbookViewId="0">
      <pane xSplit="8" ySplit="4" topLeftCell="BO5" activePane="bottomRight" state="frozen"/>
      <selection pane="topRight" activeCell="I1" sqref="I1"/>
      <selection pane="bottomLeft" activeCell="A5" sqref="A5"/>
      <selection pane="bottomRight" activeCell="BQ6" sqref="BQ6"/>
    </sheetView>
  </sheetViews>
  <sheetFormatPr defaultColWidth="0" defaultRowHeight="14.4" zeroHeight="1" x14ac:dyDescent="0.3"/>
  <cols>
    <col min="1" max="1" width="8.5546875" style="99" customWidth="1"/>
    <col min="2" max="2" width="9.664062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33203125" style="99" bestFit="1" customWidth="1"/>
    <col min="7" max="7" width="11.6640625" style="99" bestFit="1" customWidth="1"/>
    <col min="8" max="8" width="11.33203125" style="99" bestFit="1" customWidth="1"/>
    <col min="9" max="9" width="12.33203125" style="99" customWidth="1"/>
    <col min="10" max="10" width="12.6640625" style="99" customWidth="1"/>
    <col min="11" max="11" width="8.6640625" style="99" customWidth="1"/>
    <col min="12" max="12" width="13.3320312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6640625" style="99" bestFit="1" customWidth="1"/>
    <col min="26" max="26" width="27.332031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3320312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39" width="8.6640625" style="99" customWidth="1"/>
    <col min="40" max="40" width="10.109375" style="99" customWidth="1"/>
    <col min="41" max="41" width="11" style="99" customWidth="1"/>
    <col min="42" max="42" width="11.6640625" style="99" customWidth="1"/>
    <col min="43" max="43" width="8.6640625" style="99" customWidth="1"/>
    <col min="44" max="44" width="11.44140625" style="99" customWidth="1"/>
    <col min="45" max="46" width="8.6640625" style="99" customWidth="1"/>
    <col min="47" max="47" width="11.33203125" style="99" customWidth="1"/>
    <col min="48" max="50" width="8.6640625" style="99" customWidth="1"/>
    <col min="51" max="51" width="13.6640625" style="99" bestFit="1" customWidth="1"/>
    <col min="52" max="55" width="8.6640625" style="99" customWidth="1"/>
    <col min="56" max="56" width="13.6640625" style="99" bestFit="1" customWidth="1"/>
    <col min="57" max="57" width="10.6640625" style="99" customWidth="1"/>
    <col min="58" max="58" width="15.33203125" style="99" customWidth="1"/>
    <col min="59" max="59" width="18.3320312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213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256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257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5.2" x14ac:dyDescent="0.3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246</v>
      </c>
      <c r="C5" s="38" t="s">
        <v>247</v>
      </c>
      <c r="D5" s="38" t="s">
        <v>258</v>
      </c>
      <c r="E5" s="38" t="s">
        <v>259</v>
      </c>
      <c r="F5" s="38" t="s">
        <v>260</v>
      </c>
      <c r="G5" s="84" t="s">
        <v>261</v>
      </c>
      <c r="H5" s="38" t="s">
        <v>260</v>
      </c>
      <c r="I5" s="84">
        <v>175634</v>
      </c>
      <c r="J5" s="38" t="s">
        <v>262</v>
      </c>
      <c r="K5" s="84">
        <v>175634</v>
      </c>
      <c r="L5" s="84" t="s">
        <v>263</v>
      </c>
      <c r="M5" s="38" t="s">
        <v>264</v>
      </c>
      <c r="N5" s="84">
        <v>71721</v>
      </c>
      <c r="O5" s="84" t="s">
        <v>265</v>
      </c>
      <c r="P5" s="84">
        <v>102990</v>
      </c>
      <c r="Q5" s="38" t="s">
        <v>266</v>
      </c>
      <c r="R5" s="38" t="s">
        <v>248</v>
      </c>
      <c r="S5" s="84" t="s">
        <v>267</v>
      </c>
      <c r="T5" s="84" t="s">
        <v>267</v>
      </c>
      <c r="U5" s="84" t="s">
        <v>268</v>
      </c>
      <c r="V5" s="84" t="s">
        <v>269</v>
      </c>
      <c r="W5" s="84">
        <v>0</v>
      </c>
      <c r="X5" s="38" t="s">
        <v>270</v>
      </c>
      <c r="Y5" s="84">
        <v>358513712</v>
      </c>
      <c r="Z5" s="38" t="s">
        <v>271</v>
      </c>
      <c r="AA5" s="108" t="s">
        <v>272</v>
      </c>
      <c r="AB5" s="84">
        <v>28000</v>
      </c>
      <c r="AC5" s="108" t="s">
        <v>273</v>
      </c>
      <c r="AD5" s="84">
        <v>12</v>
      </c>
      <c r="AE5" s="84" t="s">
        <v>274</v>
      </c>
      <c r="AF5" s="84" t="s">
        <v>275</v>
      </c>
      <c r="AG5" s="108" t="s">
        <v>276</v>
      </c>
      <c r="AH5" s="84" t="s">
        <v>277</v>
      </c>
      <c r="AI5" s="108" t="s">
        <v>278</v>
      </c>
      <c r="AJ5" s="84">
        <v>2640</v>
      </c>
      <c r="AK5" s="84">
        <v>2640</v>
      </c>
      <c r="AL5" s="108" t="s">
        <v>279</v>
      </c>
      <c r="AM5" s="84">
        <v>20309.240000000002</v>
      </c>
      <c r="AN5" s="112">
        <v>3450.76</v>
      </c>
      <c r="AO5" s="112">
        <v>23760</v>
      </c>
      <c r="AP5" s="112">
        <v>7690.76</v>
      </c>
      <c r="AQ5" s="112">
        <v>306.24</v>
      </c>
      <c r="AR5" s="112">
        <v>7997</v>
      </c>
      <c r="AS5" s="112">
        <v>7690.76</v>
      </c>
      <c r="AT5" s="112">
        <v>306.24</v>
      </c>
      <c r="AU5" s="112">
        <v>7997</v>
      </c>
      <c r="AV5" s="84">
        <v>13</v>
      </c>
      <c r="AW5" s="84"/>
      <c r="AX5" s="84"/>
      <c r="AY5" s="108"/>
      <c r="AZ5" s="84"/>
      <c r="BA5" s="84"/>
      <c r="BB5" s="84" t="s">
        <v>249</v>
      </c>
      <c r="BC5" s="84" t="s">
        <v>145</v>
      </c>
      <c r="BD5" s="108"/>
      <c r="BE5" s="84">
        <v>0</v>
      </c>
      <c r="BF5" s="38" t="s">
        <v>267</v>
      </c>
      <c r="BG5" s="84">
        <v>7857971016</v>
      </c>
      <c r="BH5" s="114" t="s">
        <v>254</v>
      </c>
      <c r="BI5" s="38" t="s">
        <v>110</v>
      </c>
      <c r="BJ5" s="85">
        <v>45994</v>
      </c>
      <c r="BK5" s="84"/>
      <c r="BL5" s="38" t="s">
        <v>114</v>
      </c>
      <c r="BM5" s="115" t="s">
        <v>119</v>
      </c>
      <c r="BN5" s="116" t="s">
        <v>201</v>
      </c>
      <c r="BO5" s="84" t="s">
        <v>244</v>
      </c>
      <c r="BP5" s="84"/>
      <c r="BQ5" s="117"/>
      <c r="BR5" s="118" t="s">
        <v>292</v>
      </c>
    </row>
    <row r="6" spans="1:70" s="113" customFormat="1" ht="15" customHeight="1" x14ac:dyDescent="0.3">
      <c r="A6" s="84">
        <v>2</v>
      </c>
      <c r="B6" s="38" t="s">
        <v>246</v>
      </c>
      <c r="C6" s="38" t="s">
        <v>247</v>
      </c>
      <c r="D6" s="38" t="s">
        <v>258</v>
      </c>
      <c r="E6" s="38" t="s">
        <v>259</v>
      </c>
      <c r="F6" s="38" t="s">
        <v>260</v>
      </c>
      <c r="G6" s="84" t="s">
        <v>261</v>
      </c>
      <c r="H6" s="38" t="s">
        <v>260</v>
      </c>
      <c r="I6" s="84">
        <v>175634</v>
      </c>
      <c r="J6" s="38" t="s">
        <v>262</v>
      </c>
      <c r="K6" s="84">
        <v>175634</v>
      </c>
      <c r="L6" s="84" t="s">
        <v>263</v>
      </c>
      <c r="M6" s="38" t="s">
        <v>264</v>
      </c>
      <c r="N6" s="84">
        <v>71721</v>
      </c>
      <c r="O6" s="84">
        <v>381216</v>
      </c>
      <c r="P6" s="84">
        <v>102990</v>
      </c>
      <c r="Q6" s="38" t="s">
        <v>266</v>
      </c>
      <c r="R6" s="38" t="s">
        <v>248</v>
      </c>
      <c r="S6" s="84" t="s">
        <v>267</v>
      </c>
      <c r="T6" s="84" t="s">
        <v>267</v>
      </c>
      <c r="U6" s="84" t="s">
        <v>268</v>
      </c>
      <c r="V6" s="84" t="s">
        <v>269</v>
      </c>
      <c r="W6" s="84">
        <v>0</v>
      </c>
      <c r="X6" s="38" t="s">
        <v>270</v>
      </c>
      <c r="Y6" s="84">
        <v>350167633</v>
      </c>
      <c r="Z6" s="38" t="s">
        <v>271</v>
      </c>
      <c r="AA6" s="108">
        <v>44937</v>
      </c>
      <c r="AB6" s="84">
        <v>76397</v>
      </c>
      <c r="AC6" s="108" t="s">
        <v>273</v>
      </c>
      <c r="AD6" s="84">
        <v>12</v>
      </c>
      <c r="AE6" s="84" t="s">
        <v>274</v>
      </c>
      <c r="AF6" s="84" t="s">
        <v>275</v>
      </c>
      <c r="AG6" s="108" t="s">
        <v>276</v>
      </c>
      <c r="AH6" s="84" t="s">
        <v>277</v>
      </c>
      <c r="AI6" s="108">
        <v>44991</v>
      </c>
      <c r="AJ6" s="84">
        <v>4978</v>
      </c>
      <c r="AK6" s="84">
        <v>4100</v>
      </c>
      <c r="AL6" s="108">
        <v>45564</v>
      </c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 t="s">
        <v>283</v>
      </c>
      <c r="BC6" s="84"/>
      <c r="BD6" s="108"/>
      <c r="BE6" s="84"/>
      <c r="BF6" s="38" t="s">
        <v>267</v>
      </c>
      <c r="BG6" s="84">
        <v>7857971016</v>
      </c>
      <c r="BH6" s="114" t="s">
        <v>254</v>
      </c>
      <c r="BI6" s="38" t="s">
        <v>110</v>
      </c>
      <c r="BJ6" s="85">
        <v>45994</v>
      </c>
      <c r="BK6" s="84"/>
      <c r="BL6" s="38" t="s">
        <v>114</v>
      </c>
      <c r="BM6" s="115" t="s">
        <v>119</v>
      </c>
      <c r="BN6" s="116" t="s">
        <v>200</v>
      </c>
      <c r="BO6" s="84" t="s">
        <v>243</v>
      </c>
      <c r="BP6" s="84">
        <v>12300</v>
      </c>
      <c r="BQ6" s="117" t="s">
        <v>209</v>
      </c>
      <c r="BR6" s="118" t="s">
        <v>280</v>
      </c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Amit Kumar</cp:lastModifiedBy>
  <cp:lastPrinted>2025-05-06T06:37:39Z</cp:lastPrinted>
  <dcterms:created xsi:type="dcterms:W3CDTF">2023-04-07T11:05:50Z</dcterms:created>
  <dcterms:modified xsi:type="dcterms:W3CDTF">2025-12-05T11:26:23Z</dcterms:modified>
</cp:coreProperties>
</file>