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0887B8CA-A1CB-4727-A77D-678CC8A067C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<sst xmlns="http://schemas.openxmlformats.org/spreadsheetml/2006/main" count="382" uniqueCount="304">
  <si>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</si>
  <si>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</si>
  <si>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</si>
  <si>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</si>
  <si>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</si>
  <si>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</si>
  <si>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</si>
  <si>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</si>
  <si>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</si>
  <si>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</si>
  <si>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</si>
  <si>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</si>
  <si>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</si>
  <si>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</si>
  <si>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</si>
  <si>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</si>
  <si>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</si>
  <si>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</si>
  <si>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</si>
  <si>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</si>
  <si>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</si>
  <si>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</si>
  <si>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</si>
  <si>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</si>
  <si>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</si>
  <si>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</si>
  <si>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</si>
  <si>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</si>
  <si>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</si>
  <si>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</si>
  <si>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</si>
  <si>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</si>
  <si>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</si>
  <si>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</si>
  <si>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</si>
  <si>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</si>
  <si>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</si>
  <si>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</si>
  <si>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</si>
  <si>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</si>
  <si>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</si>
  <si>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</si>
  <si>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</si>
  <si>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</si>
  <si>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</si>
  <si>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</si>
  <si>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</si>
  <si>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</si>
  <si>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</si>
  <si>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</si>
  <si>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</si>
  <si>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</si>
  <si>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</si>
  <si>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</si>
  <si>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</si>
  <si>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</si>
  <si>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</si>
  <si>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</si>
  <si>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</si>
  <si>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</si>
  <si>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</si>
  <si>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</si>
  <si>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</si>
  <si>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</si>
  <si>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</si>
  <si>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</si>
  <si>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</si>
  <si>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</si>
  <si>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</si>
  <si>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</si>
  <si>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</si>
  <si>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</si>
  <si>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</si>
  <si>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</si>
  <si>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</si>
  <si>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</si>
  <si>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</si>
  <si>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</si>
  <si>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</si>
  <si>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</si>
  <si>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</si>
  <si>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</si>
  <si>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</si>
  <si>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</si>
  <si>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</si>
  <si>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</si>
  <si>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</si>
  <si>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</si>
  <si>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</si>
  <si>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</si>
  <si>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</si>
  <si>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</si>
  <si>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</si>
  <si>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</si>
  <si>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</si>
  <si>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</si>
  <si>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</si>
  <si>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</si>
  <si>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</si>
  <si>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</si>
  <si>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</si>
  <si>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</si>
  <si>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</si>
  <si>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</si>
  <si>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</si>
  <si>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</si>
  <si>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</si>
  <si>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</si>
  <si>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</si>
  <si>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</si>
  <si>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</si>
  <si>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</si>
  <si>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</si>
  <si>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</si>
  <si>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</si>
  <si>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</si>
  <si>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</si>
  <si>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</si>
  <si>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</si>
  <si>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</si>
  <si>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</si>
  <si>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</si>
  <si>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</si>
  <si>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</si>
  <si>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</si>
  <si>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</si>
  <si>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</si>
  <si>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</si>
  <si>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</si>
  <si>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</si>
  <si>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</si>
  <si>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</si>
  <si>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</si>
  <si>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</si>
  <si>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</si>
  <si>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</si>
  <si>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</si>
  <si>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</si>
  <si>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</si>
  <si>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</si>
  <si>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</si>
  <si>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</si>
  <si>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</si>
  <si>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</si>
  <si>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</si>
  <si>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</si>
  <si>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</si>
  <si>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</si>
  <si>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</si>
  <si>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</si>
  <si>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</si>
  <si>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</si>
  <si>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</si>
  <si>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</si>
  <si>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</si>
  <si>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</si>
  <si>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</si>
  <si>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</si>
  <si>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</si>
  <si>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</si>
  <si>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</si>
  <si>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</si>
  <si>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</si>
  <si>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</si>
  <si>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</si>
  <si>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</si>
  <si>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</si>
  <si>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</si>
  <si>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</si>
  <si>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</si>
  <si>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</si>
  <si>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</si>
  <si>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</si>
  <si>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</si>
  <si>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</si>
  <si>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</si>
  <si>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</si>
  <si>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</si>
  <si>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</si>
  <si>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</si>
  <si>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</si>
  <si>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</si>
  <si>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</si>
  <si>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</si>
  <si>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</si>
  <si>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</si>
  <si>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</si>
  <si>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</si>
  <si>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</si>
  <si>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</si>
  <si>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</si>
  <si>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</si>
  <si>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</si>
  <si>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</si>
  <si>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</si>
  <si>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</si>
  <si>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</si>
  <si>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</si>
  <si>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</si>
  <si>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</si>
  <si>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</si>
  <si>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</si>
  <si>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</si>
  <si>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</si>
  <si>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</si>
  <si>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</si>
  <si>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</si>
  <si>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</si>
  <si>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</si>
  <si>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</si>
  <si>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</si>
  <si>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</si>
  <si>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</si>
  <si>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</si>
  <si>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</si>
  <si>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</si>
  <si>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</si>
  <si>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</si>
  <si>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</si>
  <si>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</si>
  <si>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</si>
  <si>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</si>
  <si>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</si>
  <si>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</si>
  <si>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</si>
  <si>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</si>
  <si>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</si>
  <si>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</si>
  <si>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</si>
  <si>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</si>
  <si>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</si>
  <si>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</si>
  <si>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</si>
  <si>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</si>
  <si>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</si>
  <si>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</si>
  <si>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</si>
  <si>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</si>
  <si>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</si>
  <si>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</si>
  <si>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</si>
  <si>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</si>
  <si>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</si>
  <si>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</si>
  <si>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</si>
  <si>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</si>
  <si>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</si>
  <si>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</si>
  <si>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</si>
  <si>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Muzaffarpur</t>
  </si>
  <si>
    <t>Chakia</t>
  </si>
  <si>
    <t>BH3571</t>
  </si>
  <si>
    <t>Patahi</t>
  </si>
  <si>
    <t>Khutauna</t>
  </si>
  <si>
    <t>SF0096364</t>
  </si>
  <si>
    <t>Rajan Kumar</t>
  </si>
  <si>
    <t>606084</t>
  </si>
  <si>
    <t>misha</t>
  </si>
  <si>
    <t>Chetana</t>
  </si>
  <si>
    <t>SID951374928007</t>
  </si>
  <si>
    <t>OBC</t>
  </si>
  <si>
    <t>HINDU</t>
  </si>
  <si>
    <t>Agriculture &amp; Farming</t>
  </si>
  <si>
    <t>SANGITA DEVI</t>
  </si>
  <si>
    <t>20-Jun-2023</t>
  </si>
  <si>
    <t>06</t>
  </si>
  <si>
    <t>3</t>
  </si>
  <si>
    <t>2.45 Yrs</t>
  </si>
  <si>
    <t>29 Nov 2020</t>
  </si>
  <si>
    <t>&gt; 2 to 4 Years</t>
  </si>
  <si>
    <t>06-Aug-2023</t>
  </si>
  <si>
    <t>06-Jul-2025</t>
  </si>
  <si>
    <t>9102074491</t>
  </si>
  <si>
    <t>Satyam Kumar/SF0079688</t>
  </si>
  <si>
    <t>On dated 06-04-24,6-10-2024,6-11-2024,6-2-2025,6-4-2025,6-5-2025 EMI of Rs.20160 collected but not accounted in FIMO.</t>
  </si>
  <si>
    <t>Rohit Kumar</t>
  </si>
  <si>
    <t>SF0080567</t>
  </si>
  <si>
    <t>Credit Assistant</t>
  </si>
  <si>
    <t>Dual Staff</t>
  </si>
  <si>
    <t>G-1</t>
  </si>
  <si>
    <t>Sonu Kumar</t>
  </si>
  <si>
    <t>FIR Not Filled</t>
  </si>
  <si>
    <t>CSS</t>
  </si>
  <si>
    <t>Aditya/SF0092055</t>
  </si>
  <si>
    <t>Vidya Bhusan Dubey/SF0024851</t>
  </si>
  <si>
    <t>Alok Kumar Raju/SF0091403</t>
  </si>
  <si>
    <t>Terminated</t>
  </si>
  <si>
    <t>Completed-Report Submitted</t>
  </si>
  <si>
    <t>Suman Saurav/SF0093573</t>
  </si>
  <si>
    <t>SF0067978</t>
  </si>
  <si>
    <t>BM</t>
  </si>
  <si>
    <t>Available &amp; Updated</t>
  </si>
  <si>
    <t>G-2</t>
  </si>
  <si>
    <t>Mithilesh Kumar</t>
  </si>
  <si>
    <t>SF0075447</t>
  </si>
  <si>
    <t>CA</t>
  </si>
  <si>
    <t>On dated 06-04-24 collected but not accounted in FIMO.</t>
  </si>
  <si>
    <t>On dated 6-10-2024 collected but not accounted in FIMO.</t>
  </si>
  <si>
    <t>On dated 6-11-2024 collected but not accounted in FIMO.</t>
  </si>
  <si>
    <t>On dated 06-5-2025 EMI  collected but not accounted in FIMO.</t>
  </si>
  <si>
    <t>On dated 06-4-2025 EMI  collected but not accounted in FIMO.</t>
  </si>
  <si>
    <t>On dated 06-2-2025 EMI collected but not accounted in FIMO.</t>
  </si>
  <si>
    <t>FN25-26-03146</t>
  </si>
  <si>
    <t>On dated 06-04-24,6-10-2024,6-11-2024,6-2-2025,6-4-2025,6-5-2025 EMI of Rs.20160 collected by the LO Rohit KumarSF0080567 but same is not accounted in the FIMO, affected borrower-01, Staff terminated on 25-Aug-2025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</si>
</sst>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BH3571</v>
      </c>
      <c r="D5" s="63" t="str">
        <f>IF('Physical Cash at Safe'!D28="Yes", 'Physical Cash at Safe'!A4, 'Borrower Wise Details'!C5)</f>
        <v>Patahi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45990</v>
      </c>
      <c r="H5" s="107" t="s">
        <v>282</v>
      </c>
      <c r="I5" s="61">
        <v>45995</v>
      </c>
      <c r="J5" s="74" t="str">
        <f>IF('Physical Cash at Safe'!D28="Yes",'Physical Cash at Safe'!E28,IF('Borrower Wise Details'!D5&lt;&gt;"",'Borrower Wise Details'!D5,""))</f>
        <v>FN25-26-03146</v>
      </c>
      <c r="K5" s="81">
        <v>1</v>
      </c>
      <c r="L5" s="82">
        <v>20160</v>
      </c>
      <c r="M5" s="82">
        <v>0</v>
      </c>
      <c r="N5" s="82" t="s">
        <v>288</v>
      </c>
      <c r="O5" s="82" t="s">
        <v>283</v>
      </c>
      <c r="P5" s="82" t="s">
        <v>284</v>
      </c>
      <c r="Q5" s="82" t="s">
        <v>285</v>
      </c>
      <c r="R5" s="75" t="str">
        <f>IF('Physical Cash at Safe'!$D$28="Yes", 'Physical Cash at Safe'!$A$28, IF('Borrower Wise Details'!F5&lt;&gt;"", 'Borrower Wise Details'!F5, ""))</f>
        <v>Rohit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SF0080567</v>
      </c>
      <c r="U5" s="77" t="s">
        <v>286</v>
      </c>
      <c r="V5" s="61">
        <v>45894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287</v>
      </c>
      <c r="Z5" s="61">
        <v>45995</v>
      </c>
      <c r="AA5" s="61">
        <v>45995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20160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20160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45995</v>
      </c>
      <c r="AH5" s="70" t="s">
        <v>303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BH3571</v>
      </c>
      <c r="C5" s="50" t="str">
        <f>IF('Fraud Investigation Report'!D5="", "", 'Fraud Investigation Report'!D5)</f>
        <v>Patahi</v>
      </c>
      <c r="D5" s="68" t="str">
        <f>IF(OR('Fraud Investigation Report'!R5="", 'Fraud Investigation Report'!R5=0), "", 'Fraud Investigation Report'!R5)</f>
        <v>Rohit Kumar</v>
      </c>
      <c r="E5" s="68" t="str">
        <f>IF(OR('Fraud Investigation Report'!T5="", 'Fraud Investigation Report'!T5=0), "", 'Fraud Investigation Report'!T5)</f>
        <v>SF0080567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FN25-26-03146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20160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20160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20160</v>
      </c>
      <c r="Q5" s="49"/>
      <c r="R5" s="84" t="s">
        <v>281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45990</v>
      </c>
      <c r="C6" s="18">
        <v>45989</v>
      </c>
      <c r="D6" s="18">
        <v>45990</v>
      </c>
      <c r="E6" s="19">
        <v>0.55208333333333337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</v>
      </c>
      <c r="C11" s="23">
        <f>B11*A11</f>
        <v>2000</v>
      </c>
      <c r="D11" s="25">
        <v>4</v>
      </c>
      <c r="E11" s="23">
        <f t="shared" ref="E11:E17" si="0">D11*A11</f>
        <v>2000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21</v>
      </c>
      <c r="C18" s="23">
        <f>B18</f>
        <v>21</v>
      </c>
      <c r="D18" s="27">
        <v>21</v>
      </c>
      <c r="E18" s="28">
        <f>D18</f>
        <v>21</v>
      </c>
    </row>
    <row r="19" spans="1:5" ht="14.4" x14ac:dyDescent="0.3">
      <c r="A19" s="29"/>
      <c r="B19" s="30" t="s">
        <v>76</v>
      </c>
      <c r="C19" s="31">
        <f>SUM(C10:C18)</f>
        <v>2021</v>
      </c>
      <c r="D19" s="30" t="s">
        <v>76</v>
      </c>
      <c r="E19" s="31">
        <f>SUM(E10:E18)</f>
        <v>2021</v>
      </c>
    </row>
    <row r="20" spans="1:5" ht="30" customHeight="1" x14ac:dyDescent="0.3">
      <c r="A20" s="159" t="s">
        <v>97</v>
      </c>
      <c r="B20" s="160"/>
      <c r="C20" s="32">
        <v>2021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7"/>
      <c r="B30" s="127"/>
      <c r="C30" s="128"/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278</v>
      </c>
      <c r="C32" s="37" t="s">
        <v>82</v>
      </c>
      <c r="D32" s="136" t="s">
        <v>291</v>
      </c>
      <c r="E32" s="137"/>
    </row>
    <row r="33" spans="1:5" ht="18" customHeight="1" x14ac:dyDescent="0.3">
      <c r="A33" s="37" t="s">
        <v>83</v>
      </c>
      <c r="B33" s="106" t="s">
        <v>279</v>
      </c>
      <c r="C33" s="39" t="s">
        <v>84</v>
      </c>
      <c r="D33" s="130" t="s">
        <v>292</v>
      </c>
      <c r="E33" s="131"/>
    </row>
    <row r="34" spans="1:5" ht="27.6" x14ac:dyDescent="0.3">
      <c r="A34" s="39" t="s">
        <v>220</v>
      </c>
      <c r="B34" s="38" t="s">
        <v>280</v>
      </c>
      <c r="C34" s="39" t="s">
        <v>221</v>
      </c>
      <c r="D34" s="132" t="s">
        <v>293</v>
      </c>
      <c r="E34" s="133"/>
    </row>
    <row r="35" spans="1:5" ht="27.6" x14ac:dyDescent="0.3">
      <c r="A35" s="39" t="s">
        <v>222</v>
      </c>
      <c r="B35" s="38" t="s">
        <v>289</v>
      </c>
      <c r="C35" s="39" t="s">
        <v>224</v>
      </c>
      <c r="D35" s="132" t="s">
        <v>294</v>
      </c>
      <c r="E35" s="133"/>
    </row>
    <row r="36" spans="1:5" ht="25.5" customHeight="1" x14ac:dyDescent="0.3">
      <c r="A36" s="39" t="s">
        <v>223</v>
      </c>
      <c r="B36" s="38" t="s">
        <v>290</v>
      </c>
      <c r="C36" s="39" t="s">
        <v>225</v>
      </c>
      <c r="D36" s="134" t="s">
        <v>295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E5" sqref="E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BH3571</v>
      </c>
      <c r="C5" s="119" t="str">
        <f>IF('Loan Outstanding Report'!$H$5="", "", 'Loan Outstanding Report'!$H$5)</f>
        <v>Patahi</v>
      </c>
      <c r="D5" s="41" t="s">
        <v>302</v>
      </c>
      <c r="E5" s="65">
        <v>45995</v>
      </c>
      <c r="F5" s="38" t="s">
        <v>275</v>
      </c>
      <c r="G5" s="49" t="s">
        <v>276</v>
      </c>
      <c r="H5" s="49" t="s">
        <v>277</v>
      </c>
      <c r="I5" s="120" t="s">
        <v>256</v>
      </c>
      <c r="J5" s="120" t="s">
        <v>259</v>
      </c>
      <c r="K5" s="120" t="s">
        <v>263</v>
      </c>
      <c r="L5" s="11">
        <v>351803822</v>
      </c>
      <c r="M5" s="65" t="s">
        <v>264</v>
      </c>
      <c r="N5" s="124">
        <v>63000</v>
      </c>
      <c r="O5" s="124">
        <v>3360</v>
      </c>
      <c r="P5" s="121" t="s">
        <v>139</v>
      </c>
      <c r="Q5" s="80">
        <v>45388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201</v>
      </c>
      <c r="W5" s="122" t="s">
        <v>296</v>
      </c>
    </row>
    <row r="6" spans="1:23" ht="25.05" customHeight="1" x14ac:dyDescent="0.3">
      <c r="A6" s="64">
        <v>2</v>
      </c>
      <c r="B6" s="60" t="str">
        <f>IF(J6&lt;&gt;"", $B$5, "")</f>
        <v>BH3571</v>
      </c>
      <c r="C6" s="119" t="str">
        <f>IF(J6&lt;&gt;"", $C$5, "")</f>
        <v>Patahi</v>
      </c>
      <c r="D6" s="41" t="str">
        <f>IF(J6&lt;&gt;"", $D$5, "")</f>
        <v>FN25-26-03146</v>
      </c>
      <c r="E6" s="65">
        <v>45995</v>
      </c>
      <c r="F6" s="38" t="str">
        <f>IF(J6&lt;&gt;"", $F$5, "")</f>
        <v>Rohit Kumar</v>
      </c>
      <c r="G6" s="49" t="str">
        <f>IF(J6&lt;&gt;"", $G$5, "")</f>
        <v>SF0080567</v>
      </c>
      <c r="H6" s="49" t="str">
        <f>IF(J6&lt;&gt;"", $H$5, "")</f>
        <v>Credit Assistant</v>
      </c>
      <c r="I6" s="120" t="s">
        <v>256</v>
      </c>
      <c r="J6" s="120" t="s">
        <v>259</v>
      </c>
      <c r="K6" s="120" t="s">
        <v>263</v>
      </c>
      <c r="L6" s="11">
        <v>351803822</v>
      </c>
      <c r="M6" s="65" t="s">
        <v>264</v>
      </c>
      <c r="N6" s="124">
        <v>63000</v>
      </c>
      <c r="O6" s="124">
        <v>3360</v>
      </c>
      <c r="P6" s="121" t="s">
        <v>139</v>
      </c>
      <c r="Q6" s="80">
        <v>45571</v>
      </c>
      <c r="R6" s="124">
        <v>3360</v>
      </c>
      <c r="S6" s="124">
        <v>0</v>
      </c>
      <c r="T6" s="124">
        <v>0</v>
      </c>
      <c r="U6" s="125">
        <f t="shared" ref="U6:U69" si="1">IF(AND(ISBLANK(R6),ISBLANK(S6),ISBLANK(T6)),"",R6-(S6+T6))</f>
        <v>3360</v>
      </c>
      <c r="V6" s="117" t="s">
        <v>201</v>
      </c>
      <c r="W6" s="122" t="s">
        <v>297</v>
      </c>
    </row>
    <row r="7" spans="1:23" ht="25.05" customHeight="1" x14ac:dyDescent="0.3">
      <c r="A7" s="64">
        <v>3</v>
      </c>
      <c r="B7" s="60" t="str">
        <f t="shared" ref="B7:B70" si="2">IF(J7&lt;&gt;"", $B$5, "")</f>
        <v>BH3571</v>
      </c>
      <c r="C7" s="119" t="str">
        <f t="shared" ref="C7:C70" si="3">IF(J7&lt;&gt;"", $C$5, "")</f>
        <v>Patahi</v>
      </c>
      <c r="D7" s="41" t="str">
        <f t="shared" ref="D7:D70" si="4">IF(J7&lt;&gt;"", $D$5, "")</f>
        <v>FN25-26-03146</v>
      </c>
      <c r="E7" s="65">
        <v>45995</v>
      </c>
      <c r="F7" s="38" t="str">
        <f t="shared" ref="F7:F70" si="5">IF(J7&lt;&gt;"", $F$5, "")</f>
        <v>Rohit Kumar</v>
      </c>
      <c r="G7" s="49" t="str">
        <f t="shared" ref="G7:G70" si="6">IF(J7&lt;&gt;"", $G$5, "")</f>
        <v>SF0080567</v>
      </c>
      <c r="H7" s="49" t="str">
        <f t="shared" ref="H7:H70" si="7">IF(J7&lt;&gt;"", $H$5, "")</f>
        <v>Credit Assistant</v>
      </c>
      <c r="I7" s="120" t="s">
        <v>256</v>
      </c>
      <c r="J7" s="120" t="s">
        <v>259</v>
      </c>
      <c r="K7" s="120" t="s">
        <v>263</v>
      </c>
      <c r="L7" s="11">
        <v>351803822</v>
      </c>
      <c r="M7" s="65" t="s">
        <v>264</v>
      </c>
      <c r="N7" s="124">
        <v>63000</v>
      </c>
      <c r="O7" s="124">
        <v>3360</v>
      </c>
      <c r="P7" s="121" t="s">
        <v>139</v>
      </c>
      <c r="Q7" s="80">
        <v>45602</v>
      </c>
      <c r="R7" s="124">
        <v>3360</v>
      </c>
      <c r="S7" s="124">
        <v>0</v>
      </c>
      <c r="T7" s="124">
        <v>0</v>
      </c>
      <c r="U7" s="125">
        <f t="shared" si="1"/>
        <v>3360</v>
      </c>
      <c r="V7" s="117" t="s">
        <v>201</v>
      </c>
      <c r="W7" s="122" t="s">
        <v>298</v>
      </c>
    </row>
    <row r="8" spans="1:23" ht="25.05" customHeight="1" x14ac:dyDescent="0.3">
      <c r="A8" s="64">
        <v>4</v>
      </c>
      <c r="B8" s="60" t="str">
        <f t="shared" si="2"/>
        <v>BH3571</v>
      </c>
      <c r="C8" s="119" t="str">
        <f t="shared" si="3"/>
        <v>Patahi</v>
      </c>
      <c r="D8" s="41" t="str">
        <f t="shared" si="4"/>
        <v>FN25-26-03146</v>
      </c>
      <c r="E8" s="65">
        <v>45995</v>
      </c>
      <c r="F8" s="38" t="str">
        <f t="shared" si="5"/>
        <v>Rohit Kumar</v>
      </c>
      <c r="G8" s="49" t="str">
        <f t="shared" si="6"/>
        <v>SF0080567</v>
      </c>
      <c r="H8" s="49" t="str">
        <f t="shared" si="7"/>
        <v>Credit Assistant</v>
      </c>
      <c r="I8" s="120" t="s">
        <v>256</v>
      </c>
      <c r="J8" s="120" t="s">
        <v>259</v>
      </c>
      <c r="K8" s="120" t="s">
        <v>263</v>
      </c>
      <c r="L8" s="11">
        <v>351803822</v>
      </c>
      <c r="M8" s="65" t="s">
        <v>264</v>
      </c>
      <c r="N8" s="124">
        <v>63000</v>
      </c>
      <c r="O8" s="124">
        <v>3360</v>
      </c>
      <c r="P8" s="121" t="s">
        <v>139</v>
      </c>
      <c r="Q8" s="80">
        <v>45694</v>
      </c>
      <c r="R8" s="124">
        <v>3360</v>
      </c>
      <c r="S8" s="124">
        <v>0</v>
      </c>
      <c r="T8" s="124">
        <v>0</v>
      </c>
      <c r="U8" s="125">
        <f t="shared" si="1"/>
        <v>3360</v>
      </c>
      <c r="V8" s="117" t="s">
        <v>201</v>
      </c>
      <c r="W8" s="122" t="s">
        <v>301</v>
      </c>
    </row>
    <row r="9" spans="1:23" ht="25.05" customHeight="1" x14ac:dyDescent="0.3">
      <c r="A9" s="64">
        <v>5</v>
      </c>
      <c r="B9" s="60" t="str">
        <f t="shared" si="2"/>
        <v>BH3571</v>
      </c>
      <c r="C9" s="119" t="str">
        <f t="shared" si="3"/>
        <v>Patahi</v>
      </c>
      <c r="D9" s="41" t="str">
        <f t="shared" si="4"/>
        <v>FN25-26-03146</v>
      </c>
      <c r="E9" s="65">
        <v>45995</v>
      </c>
      <c r="F9" s="38" t="str">
        <f t="shared" si="5"/>
        <v>Rohit Kumar</v>
      </c>
      <c r="G9" s="49" t="str">
        <f t="shared" si="6"/>
        <v>SF0080567</v>
      </c>
      <c r="H9" s="49" t="str">
        <f t="shared" si="7"/>
        <v>Credit Assistant</v>
      </c>
      <c r="I9" s="120" t="s">
        <v>256</v>
      </c>
      <c r="J9" s="120" t="s">
        <v>259</v>
      </c>
      <c r="K9" s="120" t="s">
        <v>263</v>
      </c>
      <c r="L9" s="11">
        <v>351803822</v>
      </c>
      <c r="M9" s="65" t="s">
        <v>264</v>
      </c>
      <c r="N9" s="124">
        <v>63000</v>
      </c>
      <c r="O9" s="124">
        <v>3360</v>
      </c>
      <c r="P9" s="121" t="s">
        <v>139</v>
      </c>
      <c r="Q9" s="80">
        <v>45753</v>
      </c>
      <c r="R9" s="124">
        <v>3360</v>
      </c>
      <c r="S9" s="124">
        <v>0</v>
      </c>
      <c r="T9" s="124">
        <v>0</v>
      </c>
      <c r="U9" s="125">
        <f t="shared" si="1"/>
        <v>3360</v>
      </c>
      <c r="V9" s="117" t="s">
        <v>201</v>
      </c>
      <c r="W9" s="122" t="s">
        <v>300</v>
      </c>
    </row>
    <row r="10" spans="1:23" ht="25.05" customHeight="1" x14ac:dyDescent="0.3">
      <c r="A10" s="64">
        <v>6</v>
      </c>
      <c r="B10" s="60" t="str">
        <f t="shared" si="2"/>
        <v>BH3571</v>
      </c>
      <c r="C10" s="119" t="str">
        <f t="shared" si="3"/>
        <v>Patahi</v>
      </c>
      <c r="D10" s="41" t="str">
        <f t="shared" si="4"/>
        <v>FN25-26-03146</v>
      </c>
      <c r="E10" s="65">
        <v>45995</v>
      </c>
      <c r="F10" s="38" t="str">
        <f t="shared" si="5"/>
        <v>Rohit Kumar</v>
      </c>
      <c r="G10" s="49" t="str">
        <f t="shared" si="6"/>
        <v>SF0080567</v>
      </c>
      <c r="H10" s="49" t="str">
        <f t="shared" si="7"/>
        <v>Credit Assistant</v>
      </c>
      <c r="I10" s="120" t="s">
        <v>256</v>
      </c>
      <c r="J10" s="120" t="s">
        <v>259</v>
      </c>
      <c r="K10" s="120" t="s">
        <v>263</v>
      </c>
      <c r="L10" s="11">
        <v>351803822</v>
      </c>
      <c r="M10" s="65" t="s">
        <v>264</v>
      </c>
      <c r="N10" s="124">
        <v>63000</v>
      </c>
      <c r="O10" s="124">
        <v>3360</v>
      </c>
      <c r="P10" s="121" t="s">
        <v>139</v>
      </c>
      <c r="Q10" s="80">
        <v>45783</v>
      </c>
      <c r="R10" s="124">
        <v>3360</v>
      </c>
      <c r="S10" s="124">
        <v>0</v>
      </c>
      <c r="T10" s="124">
        <v>0</v>
      </c>
      <c r="U10" s="125">
        <f t="shared" si="1"/>
        <v>3360</v>
      </c>
      <c r="V10" s="117" t="s">
        <v>201</v>
      </c>
      <c r="W10" s="122" t="s">
        <v>299</v>
      </c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20979</v>
      </c>
      <c r="J5" s="38" t="s">
        <v>253</v>
      </c>
      <c r="K5" s="84">
        <v>20979</v>
      </c>
      <c r="L5" s="84" t="s">
        <v>254</v>
      </c>
      <c r="M5" s="38" t="s">
        <v>255</v>
      </c>
      <c r="N5" s="84">
        <v>30360</v>
      </c>
      <c r="O5" s="84" t="s">
        <v>256</v>
      </c>
      <c r="P5" s="84">
        <v>47047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351803822</v>
      </c>
      <c r="Z5" s="38" t="s">
        <v>263</v>
      </c>
      <c r="AA5" s="108" t="s">
        <v>264</v>
      </c>
      <c r="AB5" s="84">
        <v>63000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3360</v>
      </c>
      <c r="AK5" s="84">
        <v>3360</v>
      </c>
      <c r="AL5" s="108" t="s">
        <v>271</v>
      </c>
      <c r="AM5" s="84">
        <v>43943.27</v>
      </c>
      <c r="AN5" s="112">
        <v>17816.73</v>
      </c>
      <c r="AO5" s="112">
        <v>61760</v>
      </c>
      <c r="AP5" s="112">
        <v>19056.73</v>
      </c>
      <c r="AQ5" s="112">
        <v>1103.27</v>
      </c>
      <c r="AR5" s="112">
        <v>20160</v>
      </c>
      <c r="AS5" s="112">
        <v>19056.73</v>
      </c>
      <c r="AT5" s="112">
        <v>1103.27</v>
      </c>
      <c r="AU5" s="112">
        <v>20160</v>
      </c>
      <c r="AV5" s="84">
        <v>28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 t="s">
        <v>272</v>
      </c>
      <c r="BH5" s="114" t="s">
        <v>273</v>
      </c>
      <c r="BI5" s="38" t="s">
        <v>110</v>
      </c>
      <c r="BJ5" s="85">
        <v>45759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20160</v>
      </c>
      <c r="BQ5" s="117" t="s">
        <v>201</v>
      </c>
      <c r="BR5" s="118" t="s">
        <v>274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2025-12-09T08:16:18Z</dcterms:modified>
</cp:coreProperties>
</file>