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E:\D Drive Data\Fraud Reports\Pimpalgaon branch\Dec-2025\New folder\"/>
    </mc:Choice>
  </mc:AlternateContent>
  <xr:revisionPtr revIDLastSave="0" documentId="13_ncr:1_{896452D9-DCFD-433D-9635-B3B6A227B43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7" i="20" l="1"/>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<sst xmlns="http://schemas.openxmlformats.org/spreadsheetml/2006/main" count="410" uniqueCount="307">
  <si>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</si>
  <si>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</si>
  <si>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</si>
  <si>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</si>
  <si>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</si>
  <si>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</si>
  <si>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</si>
  <si>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</si>
  <si>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</si>
  <si>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</si>
  <si>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</si>
  <si>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</si>
  <si>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</si>
  <si>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</si>
  <si>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</si>
  <si>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</si>
  <si>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</si>
  <si>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</si>
  <si>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</si>
  <si>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</si>
  <si>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</si>
  <si>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</si>
  <si>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</si>
  <si>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</si>
  <si>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</si>
  <si>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</si>
  <si>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</si>
  <si>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</si>
  <si>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</si>
  <si>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</si>
  <si>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</si>
  <si>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</si>
  <si>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</si>
  <si>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</si>
  <si>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</si>
  <si>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</si>
  <si>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</si>
  <si>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</si>
  <si>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</si>
  <si>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</si>
  <si>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</si>
  <si>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</si>
  <si>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</si>
  <si>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</si>
  <si>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</si>
  <si>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</si>
  <si>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</si>
  <si>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</si>
  <si>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</si>
  <si>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</si>
  <si>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</si>
  <si>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</si>
  <si>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</si>
  <si>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</si>
  <si>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</si>
  <si>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</si>
  <si>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</si>
  <si>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</si>
  <si>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</si>
  <si>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</si>
  <si>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</si>
  <si>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</si>
  <si>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</si>
  <si>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</si>
  <si>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</si>
  <si>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</si>
  <si>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</si>
  <si>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</si>
  <si>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</si>
  <si>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</si>
  <si>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</si>
  <si>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</si>
  <si>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</si>
  <si>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</si>
  <si>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</si>
  <si>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</si>
  <si>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</si>
  <si>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</si>
  <si>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</si>
  <si>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</si>
  <si>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</si>
  <si>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</si>
  <si>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</si>
  <si>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</si>
  <si>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</si>
  <si>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</si>
  <si>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</si>
  <si>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</si>
  <si>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</si>
  <si>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</si>
  <si>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</si>
  <si>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</si>
  <si>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</si>
  <si>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</si>
  <si>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</si>
  <si>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</si>
  <si>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</si>
  <si>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</si>
  <si>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</si>
  <si>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</si>
  <si>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</si>
  <si>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</si>
  <si>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</si>
  <si>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</si>
  <si>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</si>
  <si>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</si>
  <si>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</si>
  <si>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</si>
  <si>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</si>
  <si>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</si>
  <si>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</si>
  <si>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</si>
  <si>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</si>
  <si>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</si>
  <si>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</si>
  <si>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</si>
  <si>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</si>
  <si>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</si>
  <si>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</si>
  <si>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</si>
  <si>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</si>
  <si>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</si>
  <si>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</si>
  <si>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</si>
  <si>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</si>
  <si>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</si>
  <si>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</si>
  <si>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</si>
  <si>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</si>
  <si>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</si>
  <si>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</si>
  <si>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</si>
  <si>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</si>
  <si>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</si>
  <si>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</si>
  <si>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</si>
  <si>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</si>
  <si>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</si>
  <si>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</si>
  <si>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</si>
  <si>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</si>
  <si>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</si>
  <si>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</si>
  <si>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</si>
  <si>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</si>
  <si>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</si>
  <si>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</si>
  <si>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</si>
  <si>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</si>
  <si>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</si>
  <si>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</si>
  <si>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</si>
  <si>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</si>
  <si>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</si>
  <si>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</si>
  <si>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</si>
  <si>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</si>
  <si>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</si>
  <si>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</si>
  <si>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</si>
  <si>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</si>
  <si>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</si>
  <si>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</si>
  <si>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</si>
  <si>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</si>
  <si>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</si>
  <si>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</si>
  <si>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</si>
  <si>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</si>
  <si>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</si>
  <si>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</si>
  <si>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</si>
  <si>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</si>
  <si>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</si>
  <si>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</si>
  <si>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</si>
  <si>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</si>
  <si>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</si>
  <si>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</si>
  <si>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</si>
  <si>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</si>
  <si>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</si>
  <si>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</si>
  <si>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</si>
  <si>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</si>
  <si>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</si>
  <si>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</si>
  <si>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</si>
  <si>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</si>
  <si>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</si>
  <si>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</si>
  <si>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</si>
  <si>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</si>
  <si>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</si>
  <si>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</si>
  <si>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</si>
  <si>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</si>
  <si>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</si>
  <si>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</si>
  <si>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</si>
  <si>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</si>
  <si>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</si>
  <si>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</si>
  <si>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</si>
  <si>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</si>
  <si>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</si>
  <si>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</si>
  <si>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</si>
  <si>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</si>
  <si>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</si>
  <si>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</si>
  <si>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</si>
  <si>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</si>
  <si>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</si>
  <si>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</si>
  <si>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</si>
  <si>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</si>
  <si>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</si>
  <si>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</si>
  <si>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</si>
  <si>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</si>
  <si>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</si>
  <si>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</si>
  <si>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</si>
  <si>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</si>
  <si>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</si>
  <si>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</si>
  <si>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</si>
  <si>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</si>
  <si>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</si>
  <si>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</si>
  <si>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</si>
  <si>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</si>
  <si>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</si>
  <si>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</si>
  <si>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</si>
  <si>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</si>
  <si>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</si>
  <si>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</si>
  <si>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</si>
  <si>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</si>
  <si>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</si>
  <si>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</si>
  <si>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</si>
  <si>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</si>
  <si>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</si>
  <si>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</si>
  <si>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</si>
  <si>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</si>
  <si>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</si>
  <si>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</si>
  <si>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Dhule</t>
  </si>
  <si>
    <t>Chandwad</t>
  </si>
  <si>
    <t>MRGL0883</t>
  </si>
  <si>
    <t>Pimpalgaon</t>
  </si>
  <si>
    <t>Khedgaon</t>
  </si>
  <si>
    <t>Sf0063492</t>
  </si>
  <si>
    <t>Prashant BhaskarGhadge</t>
  </si>
  <si>
    <t>504661</t>
  </si>
  <si>
    <t>70274</t>
  </si>
  <si>
    <t>Chetana</t>
  </si>
  <si>
    <t>SSF4712688</t>
  </si>
  <si>
    <t>SC</t>
  </si>
  <si>
    <t>HINDU</t>
  </si>
  <si>
    <t>Agriculture &amp; Farming</t>
  </si>
  <si>
    <t>SHAKUTALA MARUTI WAGH</t>
  </si>
  <si>
    <t>8624978105</t>
  </si>
  <si>
    <t>16-Oct-2023</t>
  </si>
  <si>
    <t>Thu</t>
  </si>
  <si>
    <t>1</t>
  </si>
  <si>
    <t>2.14 Yrs</t>
  </si>
  <si>
    <t>16 Oct 2023</t>
  </si>
  <si>
    <t>&gt; 2 to 4 Years</t>
  </si>
  <si>
    <t>07-Dec-2023</t>
  </si>
  <si>
    <t>01-Nov-2024</t>
  </si>
  <si>
    <t>MAHALAXMI</t>
  </si>
  <si>
    <t>SSF4848578</t>
  </si>
  <si>
    <t>SUVARNA CHETAN MORE</t>
  </si>
  <si>
    <t>8698721842</t>
  </si>
  <si>
    <t>11-Nov-2023</t>
  </si>
  <si>
    <t>2.07 Yrs</t>
  </si>
  <si>
    <t>11 Nov 2023</t>
  </si>
  <si>
    <t>03-Oct-2024</t>
  </si>
  <si>
    <t>31-Mar-2025</t>
  </si>
  <si>
    <t>Open</t>
  </si>
  <si>
    <t>Pramod Joshi/SF0055589</t>
  </si>
  <si>
    <t>Loan Officer</t>
  </si>
  <si>
    <t>No Action Taken</t>
  </si>
  <si>
    <t>CSS</t>
  </si>
  <si>
    <t>Vijay Baliram Takmog/SF0029119</t>
  </si>
  <si>
    <t>Rajiv Pawar/SF0002590</t>
  </si>
  <si>
    <t>Sumit Pralhad Chandanshive/SF0087245</t>
  </si>
  <si>
    <t>No SVP</t>
  </si>
  <si>
    <t>Terminated</t>
  </si>
  <si>
    <t>Completed-Report Submitted</t>
  </si>
  <si>
    <t xml:space="preserve"> 05 Dec 2025</t>
  </si>
  <si>
    <t>Ganesh Sanjay Gavli</t>
  </si>
  <si>
    <t>SF0072069</t>
  </si>
  <si>
    <t>FN25-26-03162</t>
  </si>
  <si>
    <t>353622999</t>
  </si>
  <si>
    <t>During the Fraud Investigation found 2 borrower EMI Misappropriation from the Loan Officer Ganesh Sanjay Gavli/SF0072069 of Total Amount Rs.8430/- 
(Time of the FI try to connect with Loan officer but he is number is invalid showing)
 The LO already Terminated as per HRMS date 22 Jan 2025.
Total Fraud Amount Rs. 8430/-
Net Fraud Amount Rs. 8430/-</t>
  </si>
  <si>
    <t>As Per Loan Card, Borrowers SHAKUTALA MARUTI WAGH/353345270 EMI amount paid of Rs. 1710/- to Loan Officer Ganesh Sanjay Gavli/SF0072069 On Dates :-6 Jun 2024 But the amount not updated in FIMO and the LO already Terminated as per HRMS date 22 Jan 2025</t>
  </si>
  <si>
    <t>As Per Loan Card, Borrowers SUVARNA CHETAN MORE/353622999 EMI amount paid of Rs. 2240/- to Loan Officer Ganesh Sanjay Gavli/SF0072069 On Dates :-2 May 2024 But the amount not updated in FIMO and the LO already Terminated as per HRMS date 22 Jan 2025.</t>
  </si>
  <si>
    <t>As Per Loan Card, Borrowers SUVARNA CHETAN MORE/353622999 EMI amount paid of Rs. 2240/- to Loan Officer Ganesh Sanjay Gavli/SF0072069 On Dates :-2 Jun 2024 But the amount not updated in FIMO and the LO already Terminated as per HRMS date 22 Jan 2025.</t>
  </si>
  <si>
    <t>As Per Loan Card, Borrowers SUVARNA CHETAN MORE/353622999 EMI amount paid of Rs. 2240/- to Loan Officer Ganesh Sanjay Gavli/SF0072069 On Dates :-1 Aug 2024 But the amount not updated in FIMO and the LO already Terminated as per HRMS date 22 Jan 2025</t>
  </si>
  <si>
    <t>As Per Loan Card, Borrowers SHAKUTALA MARUTI WAGH/353345270 EMI amount paid of Rs. 1710/- to Loan Officer Ganesh Sanjay Gavli/SF0072069 On Dates :-6 Jun 2024 But the amount not updated in FIMO and the LO already Terminated as per HRMS date 22 Jan 2025.</t>
  </si>
  <si>
    <t>As Per Loan Card, Borrowers SUVARNA CHETAN MORE/353622999 EMI amount paid of Rs. 2240/- to Loan Officer Ganesh Sanjay Gavli/SF0072069 On Dates :-2 May 2024 , 2 Jun 2024 Rs. 2240 &amp; 1 Aug 2024 Rs. 2240/- But the amount not updated in FIMO and the LO already Terminated as per HRMS date 22 Jan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</si>
</sst>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20"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D5" sqref="D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MRGL0883</v>
      </c>
      <c r="D5" s="63" t="str">
        <f>IF('Physical Cash at Safe'!D28="Yes", 'Physical Cash at Safe'!B4, 'Borrower Wise Details'!C5)</f>
        <v>Pimpalgaon</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45981</v>
      </c>
      <c r="H5" s="107" t="s">
        <v>288</v>
      </c>
      <c r="I5" s="61">
        <v>45999</v>
      </c>
      <c r="J5" s="74" t="str">
        <f>IF('Physical Cash at Safe'!D28="Yes",'Physical Cash at Safe'!E28,IF('Borrower Wise Details'!D5&lt;&gt;"",'Borrower Wise Details'!D5,""))</f>
        <v>FN25-26-03162</v>
      </c>
      <c r="K5" s="81">
        <v>2</v>
      </c>
      <c r="L5" s="82">
        <v>8430</v>
      </c>
      <c r="M5" s="82">
        <v>0</v>
      </c>
      <c r="N5" s="82" t="s">
        <v>289</v>
      </c>
      <c r="O5" s="82" t="s">
        <v>290</v>
      </c>
      <c r="P5" s="82" t="s">
        <v>291</v>
      </c>
      <c r="Q5" s="82" t="s">
        <v>292</v>
      </c>
      <c r="R5" s="75" t="str">
        <f>IF('Physical Cash at Safe'!$D$28="Yes", 'Physical Cash at Safe'!$A$28, IF('Borrower Wise Details'!F5&lt;&gt;"", 'Borrower Wise Details'!F5, ""))</f>
        <v>Ganesh Sanjay Gavli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SF0072069</v>
      </c>
      <c r="U5" s="77" t="s">
        <v>293</v>
      </c>
      <c r="V5" s="61">
        <v>45679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294</v>
      </c>
      <c r="Z5" s="61">
        <v>45999</v>
      </c>
      <c r="AA5" s="61">
        <v>45999</v>
      </c>
      <c r="AB5" s="94" cm="1">
        <f t="array" ref="AB5">IF(COUNTA('Loan Outstanding Report'!$BI$5:$BI$6000)=0,"",SUMPRODUCT(--(FREQUENCY(IF('Loan Outstanding Report'!$BI$5:$BI$6000&lt;&gt;"",MATCH('Loan Outstanding Report'!$S$5:$S$6000,'Loan Outstanding Report'!$S$5:$S$6000,0)),ROW('Loan Outstanding Report'!$S$5:$S$6000)-ROW('Loan Outstanding Report'!S5)+1)&gt;0)))</f>
        <v>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8430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8430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45999</v>
      </c>
      <c r="AH5" s="70" t="s">
        <v>300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MRGL0883</v>
      </c>
      <c r="C5" s="50" t="str">
        <f>IF('Fraud Investigation Report'!D5="", "", 'Fraud Investigation Report'!D5)</f>
        <v>Pimpalgaon</v>
      </c>
      <c r="D5" s="68" t="str">
        <f>IF(OR('Fraud Investigation Report'!R5="", 'Fraud Investigation Report'!R5=0), "", 'Fraud Investigation Report'!R5)</f>
        <v>Ganesh Sanjay Gavli</v>
      </c>
      <c r="E5" s="68" t="str">
        <f>IF(OR('Fraud Investigation Report'!T5="", 'Fraud Investigation Report'!T5=0), "", 'Fraud Investigation Report'!T5)</f>
        <v>SF0072069</v>
      </c>
      <c r="F5" s="68" t="str">
        <f>IF(OR('Fraud Investigation Report'!S5="", 'Fraud Investigation Report'!S5=0), "", 'Fraud Investigation Report'!S5)</f>
        <v>Loan Officer</v>
      </c>
      <c r="G5" s="50" t="str">
        <f>IF('Fraud Investigation Report'!J5="", "", 'Fraud Investigation Report'!J5)</f>
        <v>FN25-26-03162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8430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8430</v>
      </c>
      <c r="O5" s="69">
        <f>IF('Fraud Investigation Report'!AD5="", "", 'Fraud Investigation Report'!AD5)</f>
        <v>0</v>
      </c>
      <c r="P5" s="126">
        <f>IF(AND(N5="", O5=""), "", IF(O5="", N5, N5 - IF(ISNUMBER(O5), O5, 0)))</f>
        <v>8430</v>
      </c>
      <c r="Q5" s="49"/>
      <c r="R5" s="84" t="s">
        <v>287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6" t="s">
        <v>97</v>
      </c>
      <c r="B20" s="147"/>
      <c r="C20" s="32"/>
      <c r="D20" s="33" t="s">
        <v>91</v>
      </c>
      <c r="E20" s="34"/>
    </row>
    <row r="21" spans="1:5" ht="30" customHeight="1" x14ac:dyDescent="0.3">
      <c r="A21" s="148" t="s">
        <v>88</v>
      </c>
      <c r="B21" s="149"/>
      <c r="C21" s="34"/>
      <c r="D21" s="33" t="s">
        <v>89</v>
      </c>
      <c r="E21" s="34"/>
    </row>
    <row r="22" spans="1:5" ht="30" customHeight="1" x14ac:dyDescent="0.3">
      <c r="A22" s="148" t="s">
        <v>77</v>
      </c>
      <c r="B22" s="149"/>
      <c r="C22" s="34"/>
      <c r="D22" s="35" t="s">
        <v>78</v>
      </c>
      <c r="E22" s="34"/>
    </row>
    <row r="23" spans="1:5" ht="30" customHeight="1" x14ac:dyDescent="0.3">
      <c r="A23" s="148" t="s">
        <v>79</v>
      </c>
      <c r="B23" s="149"/>
      <c r="C23" s="52">
        <f>(C19+C21)-(E20+E21)-E19</f>
        <v>0</v>
      </c>
      <c r="D23" s="53" t="s">
        <v>216</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190</v>
      </c>
      <c r="B26" s="160"/>
      <c r="C26" s="160"/>
      <c r="D26" s="160"/>
      <c r="E26" s="16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8" t="s">
        <v>219</v>
      </c>
      <c r="E29" s="159"/>
    </row>
    <row r="30" spans="1:5" ht="40.049999999999997" customHeight="1" x14ac:dyDescent="0.3">
      <c r="A30" s="128"/>
      <c r="B30" s="128"/>
      <c r="C30" s="129" t="str">
        <f>IF(AND(A30="",B30=""),"",A30-B30)</f>
        <v/>
      </c>
      <c r="D30" s="161"/>
      <c r="E30" s="162"/>
    </row>
    <row r="31" spans="1:5" ht="15" customHeight="1" x14ac:dyDescent="0.3">
      <c r="A31" s="163"/>
      <c r="B31" s="164"/>
      <c r="C31" s="164"/>
      <c r="D31" s="164"/>
      <c r="E31" s="165"/>
    </row>
    <row r="32" spans="1:5" ht="24.75" customHeight="1" x14ac:dyDescent="0.3">
      <c r="A32" s="37" t="s">
        <v>220</v>
      </c>
      <c r="B32" s="38"/>
      <c r="C32" s="37" t="s">
        <v>82</v>
      </c>
      <c r="D32" s="156"/>
      <c r="E32" s="157"/>
    </row>
    <row r="33" spans="1:5" ht="18" customHeight="1" x14ac:dyDescent="0.3">
      <c r="A33" s="37" t="s">
        <v>83</v>
      </c>
      <c r="B33" s="106" t="s">
        <v>145</v>
      </c>
      <c r="C33" s="39" t="s">
        <v>84</v>
      </c>
      <c r="D33" s="150" t="s">
        <v>145</v>
      </c>
      <c r="E33" s="151"/>
    </row>
    <row r="34" spans="1:5" ht="27.6" x14ac:dyDescent="0.3">
      <c r="A34" s="39" t="s">
        <v>221</v>
      </c>
      <c r="B34" s="38"/>
      <c r="C34" s="39" t="s">
        <v>222</v>
      </c>
      <c r="D34" s="152"/>
      <c r="E34" s="153"/>
    </row>
    <row r="35" spans="1:5" ht="27.6" x14ac:dyDescent="0.3">
      <c r="A35" s="39" t="s">
        <v>223</v>
      </c>
      <c r="B35" s="38"/>
      <c r="C35" s="39" t="s">
        <v>225</v>
      </c>
      <c r="D35" s="152"/>
      <c r="E35" s="153"/>
    </row>
    <row r="36" spans="1:5" ht="25.5" customHeight="1" x14ac:dyDescent="0.3">
      <c r="A36" s="39" t="s">
        <v>224</v>
      </c>
      <c r="B36" s="38"/>
      <c r="C36" s="39" t="s">
        <v>226</v>
      </c>
      <c r="D36" s="154"/>
      <c r="E36" s="154"/>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MRGL0883</v>
      </c>
      <c r="C5" s="119" t="str">
        <f>IF('Loan Outstanding Report'!$H$5="", "", 'Loan Outstanding Report'!$H$5)</f>
        <v>Pimpalgaon</v>
      </c>
      <c r="D5" s="41" t="s">
        <v>298</v>
      </c>
      <c r="E5" s="65">
        <v>45999</v>
      </c>
      <c r="F5" s="117" t="s">
        <v>296</v>
      </c>
      <c r="G5" s="49" t="s">
        <v>297</v>
      </c>
      <c r="H5" s="49" t="s">
        <v>286</v>
      </c>
      <c r="I5" s="120" t="s">
        <v>258</v>
      </c>
      <c r="J5" s="120" t="s">
        <v>261</v>
      </c>
      <c r="K5" s="120" t="s">
        <v>265</v>
      </c>
      <c r="L5" s="11">
        <v>353345270</v>
      </c>
      <c r="M5" s="65" t="s">
        <v>267</v>
      </c>
      <c r="N5" s="124">
        <v>32000</v>
      </c>
      <c r="O5" s="124">
        <v>1710</v>
      </c>
      <c r="P5" s="121" t="s">
        <v>139</v>
      </c>
      <c r="Q5" s="80">
        <v>45449</v>
      </c>
      <c r="R5" s="124">
        <v>1710</v>
      </c>
      <c r="S5" s="124">
        <v>0</v>
      </c>
      <c r="T5" s="124">
        <v>0</v>
      </c>
      <c r="U5" s="125">
        <f t="shared" ref="U5" si="0">IF(AND(ISBLANK(R5),ISBLANK(S5),ISBLANK(T5)),"",R5-(S5+T5))</f>
        <v>1710</v>
      </c>
      <c r="V5" s="117" t="s">
        <v>202</v>
      </c>
      <c r="W5" s="122" t="s">
        <v>301</v>
      </c>
    </row>
    <row r="6" spans="1:23" ht="25.05" customHeight="1" x14ac:dyDescent="0.3">
      <c r="A6" s="64">
        <v>2</v>
      </c>
      <c r="B6" s="60" t="str">
        <f>IF(J6&lt;&gt;"", $B$5, "")</f>
        <v>MRGL0883</v>
      </c>
      <c r="C6" s="119" t="str">
        <f>IF(J6&lt;&gt;"", $C$5, "")</f>
        <v>Pimpalgaon</v>
      </c>
      <c r="D6" s="41" t="s">
        <v>298</v>
      </c>
      <c r="E6" s="65">
        <v>45999</v>
      </c>
      <c r="F6" s="38" t="s">
        <v>296</v>
      </c>
      <c r="G6" s="49" t="s">
        <v>297</v>
      </c>
      <c r="H6" s="49" t="s">
        <v>286</v>
      </c>
      <c r="I6" s="120" t="s">
        <v>258</v>
      </c>
      <c r="J6" s="120" t="s">
        <v>276</v>
      </c>
      <c r="K6" s="120" t="s">
        <v>277</v>
      </c>
      <c r="L6" s="11" t="s">
        <v>299</v>
      </c>
      <c r="M6" s="65" t="s">
        <v>279</v>
      </c>
      <c r="N6" s="124">
        <v>42000</v>
      </c>
      <c r="O6" s="124">
        <v>2240</v>
      </c>
      <c r="P6" s="121" t="s">
        <v>139</v>
      </c>
      <c r="Q6" s="80">
        <v>45414</v>
      </c>
      <c r="R6" s="124">
        <v>2240</v>
      </c>
      <c r="S6" s="124">
        <v>0</v>
      </c>
      <c r="T6" s="124">
        <v>0</v>
      </c>
      <c r="U6" s="125">
        <f t="shared" ref="U6:U69" si="1">IF(AND(ISBLANK(R6),ISBLANK(S6),ISBLANK(T6)),"",R6-(S6+T6))</f>
        <v>2240</v>
      </c>
      <c r="V6" s="117" t="s">
        <v>202</v>
      </c>
      <c r="W6" s="122" t="s">
        <v>302</v>
      </c>
    </row>
    <row r="7" spans="1:23" ht="25.05" customHeight="1" x14ac:dyDescent="0.3">
      <c r="A7" s="64">
        <v>3</v>
      </c>
      <c r="B7" s="60" t="str">
        <f t="shared" ref="B7:B70" si="2">IF(J7&lt;&gt;"", $B$5, "")</f>
        <v>MRGL0883</v>
      </c>
      <c r="C7" s="119" t="str">
        <f t="shared" ref="C7:C70" si="3">IF(J7&lt;&gt;"", $C$5, "")</f>
        <v>Pimpalgaon</v>
      </c>
      <c r="D7" s="41" t="s">
        <v>298</v>
      </c>
      <c r="E7" s="65">
        <v>45999</v>
      </c>
      <c r="F7" s="38" t="s">
        <v>296</v>
      </c>
      <c r="G7" s="49" t="s">
        <v>297</v>
      </c>
      <c r="H7" s="49" t="s">
        <v>286</v>
      </c>
      <c r="I7" s="120" t="s">
        <v>258</v>
      </c>
      <c r="J7" s="120" t="s">
        <v>276</v>
      </c>
      <c r="K7" s="120" t="s">
        <v>277</v>
      </c>
      <c r="L7" s="11">
        <v>353622999</v>
      </c>
      <c r="M7" s="65" t="s">
        <v>279</v>
      </c>
      <c r="N7" s="124">
        <v>42000</v>
      </c>
      <c r="O7" s="124">
        <v>2240</v>
      </c>
      <c r="P7" s="121" t="s">
        <v>139</v>
      </c>
      <c r="Q7" s="80">
        <v>45445</v>
      </c>
      <c r="R7" s="124">
        <v>2240</v>
      </c>
      <c r="S7" s="124">
        <v>0</v>
      </c>
      <c r="T7" s="124">
        <v>0</v>
      </c>
      <c r="U7" s="125">
        <f t="shared" si="1"/>
        <v>2240</v>
      </c>
      <c r="V7" s="117" t="s">
        <v>202</v>
      </c>
      <c r="W7" s="122" t="s">
        <v>303</v>
      </c>
    </row>
    <row r="8" spans="1:23" ht="25.05" customHeight="1" x14ac:dyDescent="0.3">
      <c r="A8" s="64">
        <v>4</v>
      </c>
      <c r="B8" s="60" t="str">
        <f t="shared" si="2"/>
        <v>MRGL0883</v>
      </c>
      <c r="C8" s="119" t="str">
        <f t="shared" si="3"/>
        <v>Pimpalgaon</v>
      </c>
      <c r="D8" s="41" t="s">
        <v>298</v>
      </c>
      <c r="E8" s="65">
        <v>45999</v>
      </c>
      <c r="F8" s="38" t="s">
        <v>296</v>
      </c>
      <c r="G8" s="49" t="s">
        <v>297</v>
      </c>
      <c r="H8" s="49" t="s">
        <v>286</v>
      </c>
      <c r="I8" s="120" t="s">
        <v>258</v>
      </c>
      <c r="J8" s="120" t="s">
        <v>276</v>
      </c>
      <c r="K8" s="120" t="s">
        <v>277</v>
      </c>
      <c r="L8" s="11">
        <v>353622999</v>
      </c>
      <c r="M8" s="65" t="s">
        <v>279</v>
      </c>
      <c r="N8" s="124">
        <v>42000</v>
      </c>
      <c r="O8" s="124">
        <v>2240</v>
      </c>
      <c r="P8" s="121" t="s">
        <v>139</v>
      </c>
      <c r="Q8" s="80">
        <v>45505</v>
      </c>
      <c r="R8" s="124">
        <v>2240</v>
      </c>
      <c r="S8" s="124">
        <v>0</v>
      </c>
      <c r="T8" s="124">
        <v>0</v>
      </c>
      <c r="U8" s="125">
        <f t="shared" si="1"/>
        <v>2240</v>
      </c>
      <c r="V8" s="117" t="s">
        <v>202</v>
      </c>
      <c r="W8" s="122" t="s">
        <v>304</v>
      </c>
    </row>
    <row r="9" spans="1:23" ht="25.0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ref="D7:D70" si="4">IF(J17&lt;&gt;"", $D$5, "")</f>
        <v/>
      </c>
      <c r="E17" s="65"/>
      <c r="F17" s="38" t="str">
        <f t="shared" ref="F7:F70" si="5">IF(J17&lt;&gt;"", $F$5, "")</f>
        <v/>
      </c>
      <c r="G17" s="49" t="str">
        <f t="shared" ref="G7:G70" si="6">IF(J17&lt;&gt;"", $G$5, "")</f>
        <v/>
      </c>
      <c r="H17" s="49" t="str">
        <f t="shared" ref="H7:H70" si="7">IF(J17&lt;&gt;"", $H$5, "")</f>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D5" sqref="D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t="s">
        <v>295</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31">
        <v>0.70833333333333337</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142590</v>
      </c>
      <c r="J5" s="38" t="s">
        <v>255</v>
      </c>
      <c r="K5" s="84">
        <v>142590</v>
      </c>
      <c r="L5" s="84" t="s">
        <v>256</v>
      </c>
      <c r="M5" s="38" t="s">
        <v>257</v>
      </c>
      <c r="N5" s="84">
        <v>280674</v>
      </c>
      <c r="O5" s="84" t="s">
        <v>258</v>
      </c>
      <c r="P5" s="84">
        <v>368808</v>
      </c>
      <c r="Q5" s="38" t="s">
        <v>259</v>
      </c>
      <c r="R5" s="38" t="s">
        <v>260</v>
      </c>
      <c r="S5" s="84" t="s">
        <v>261</v>
      </c>
      <c r="T5" s="84" t="s">
        <v>261</v>
      </c>
      <c r="U5" s="84" t="s">
        <v>262</v>
      </c>
      <c r="V5" s="84" t="s">
        <v>263</v>
      </c>
      <c r="W5" s="84">
        <v>541</v>
      </c>
      <c r="X5" s="38" t="s">
        <v>264</v>
      </c>
      <c r="Y5" s="84">
        <v>353345270</v>
      </c>
      <c r="Z5" s="38" t="s">
        <v>265</v>
      </c>
      <c r="AA5" s="108" t="s">
        <v>267</v>
      </c>
      <c r="AB5" s="84">
        <v>32000</v>
      </c>
      <c r="AC5" s="108" t="s">
        <v>268</v>
      </c>
      <c r="AD5" s="84">
        <v>24</v>
      </c>
      <c r="AE5" s="84" t="s">
        <v>269</v>
      </c>
      <c r="AF5" s="84" t="s">
        <v>270</v>
      </c>
      <c r="AG5" s="108" t="s">
        <v>271</v>
      </c>
      <c r="AH5" s="84" t="s">
        <v>272</v>
      </c>
      <c r="AI5" s="108" t="s">
        <v>273</v>
      </c>
      <c r="AJ5" s="84">
        <v>1710</v>
      </c>
      <c r="AK5" s="84">
        <v>1710</v>
      </c>
      <c r="AL5" s="108" t="s">
        <v>274</v>
      </c>
      <c r="AM5" s="84">
        <v>12246.66</v>
      </c>
      <c r="AN5" s="112">
        <v>6563.34</v>
      </c>
      <c r="AO5" s="112">
        <v>18810</v>
      </c>
      <c r="AP5" s="112">
        <v>19753.34</v>
      </c>
      <c r="AQ5" s="112">
        <v>3095.66</v>
      </c>
      <c r="AR5" s="112">
        <v>22849</v>
      </c>
      <c r="AS5" s="112">
        <v>19753.34</v>
      </c>
      <c r="AT5" s="112">
        <v>3095.66</v>
      </c>
      <c r="AU5" s="112">
        <v>22849</v>
      </c>
      <c r="AV5" s="84">
        <v>25</v>
      </c>
      <c r="AW5" s="84"/>
      <c r="AX5" s="84"/>
      <c r="AY5" s="108"/>
      <c r="AZ5" s="84"/>
      <c r="BA5" s="84"/>
      <c r="BB5" s="84" t="s">
        <v>284</v>
      </c>
      <c r="BC5" s="84"/>
      <c r="BD5" s="108" t="s">
        <v>283</v>
      </c>
      <c r="BE5" s="84">
        <v>32000</v>
      </c>
      <c r="BF5" s="38" t="s">
        <v>261</v>
      </c>
      <c r="BG5" s="84" t="s">
        <v>266</v>
      </c>
      <c r="BH5" s="114" t="s">
        <v>285</v>
      </c>
      <c r="BI5" s="38" t="s">
        <v>110</v>
      </c>
      <c r="BJ5" s="85">
        <v>45999</v>
      </c>
      <c r="BK5" s="84"/>
      <c r="BL5" s="38" t="s">
        <v>115</v>
      </c>
      <c r="BM5" s="115" t="s">
        <v>120</v>
      </c>
      <c r="BN5" s="116" t="s">
        <v>200</v>
      </c>
      <c r="BO5" s="84" t="s">
        <v>245</v>
      </c>
      <c r="BP5" s="84">
        <v>1710</v>
      </c>
      <c r="BQ5" s="117" t="s">
        <v>202</v>
      </c>
      <c r="BR5" s="130" t="s">
        <v>305</v>
      </c>
    </row>
    <row r="6" spans="1:70" s="113" customFormat="1" ht="15" customHeight="1" x14ac:dyDescent="0.3">
      <c r="A6" s="84">
        <v>2</v>
      </c>
      <c r="B6" s="38" t="s">
        <v>248</v>
      </c>
      <c r="C6" s="38" t="s">
        <v>249</v>
      </c>
      <c r="D6" s="38" t="s">
        <v>250</v>
      </c>
      <c r="E6" s="38" t="s">
        <v>251</v>
      </c>
      <c r="F6" s="38" t="s">
        <v>252</v>
      </c>
      <c r="G6" s="84" t="s">
        <v>253</v>
      </c>
      <c r="H6" s="38" t="s">
        <v>254</v>
      </c>
      <c r="I6" s="84">
        <v>142590</v>
      </c>
      <c r="J6" s="38" t="s">
        <v>255</v>
      </c>
      <c r="K6" s="84">
        <v>142590</v>
      </c>
      <c r="L6" s="84" t="s">
        <v>256</v>
      </c>
      <c r="M6" s="38" t="s">
        <v>257</v>
      </c>
      <c r="N6" s="84">
        <v>247822</v>
      </c>
      <c r="O6" s="84" t="s">
        <v>258</v>
      </c>
      <c r="P6" s="84">
        <v>325660</v>
      </c>
      <c r="Q6" s="38" t="s">
        <v>275</v>
      </c>
      <c r="R6" s="38" t="s">
        <v>260</v>
      </c>
      <c r="S6" s="84" t="s">
        <v>276</v>
      </c>
      <c r="T6" s="84" t="s">
        <v>276</v>
      </c>
      <c r="U6" s="84" t="s">
        <v>262</v>
      </c>
      <c r="V6" s="84" t="s">
        <v>263</v>
      </c>
      <c r="W6" s="84">
        <v>541</v>
      </c>
      <c r="X6" s="38" t="s">
        <v>264</v>
      </c>
      <c r="Y6" s="84">
        <v>353622999</v>
      </c>
      <c r="Z6" s="38" t="s">
        <v>277</v>
      </c>
      <c r="AA6" s="108" t="s">
        <v>279</v>
      </c>
      <c r="AB6" s="84">
        <v>42000</v>
      </c>
      <c r="AC6" s="108" t="s">
        <v>268</v>
      </c>
      <c r="AD6" s="84">
        <v>24</v>
      </c>
      <c r="AE6" s="84" t="s">
        <v>269</v>
      </c>
      <c r="AF6" s="84" t="s">
        <v>280</v>
      </c>
      <c r="AG6" s="108" t="s">
        <v>281</v>
      </c>
      <c r="AH6" s="84" t="s">
        <v>272</v>
      </c>
      <c r="AI6" s="108" t="s">
        <v>273</v>
      </c>
      <c r="AJ6" s="84">
        <v>2240</v>
      </c>
      <c r="AK6" s="84">
        <v>2240</v>
      </c>
      <c r="AL6" s="108" t="s">
        <v>282</v>
      </c>
      <c r="AM6" s="84">
        <v>11986.5</v>
      </c>
      <c r="AN6" s="112">
        <v>5933.5</v>
      </c>
      <c r="AO6" s="112">
        <v>17920</v>
      </c>
      <c r="AP6" s="112">
        <v>30013.5</v>
      </c>
      <c r="AQ6" s="112">
        <v>5571.5</v>
      </c>
      <c r="AR6" s="112">
        <v>35585</v>
      </c>
      <c r="AS6" s="112">
        <v>30013.5</v>
      </c>
      <c r="AT6" s="112">
        <v>5571.5</v>
      </c>
      <c r="AU6" s="112">
        <v>35585</v>
      </c>
      <c r="AV6" s="84">
        <v>25</v>
      </c>
      <c r="AW6" s="84"/>
      <c r="AX6" s="84"/>
      <c r="AY6" s="108"/>
      <c r="AZ6" s="84"/>
      <c r="BA6" s="84"/>
      <c r="BB6" s="84" t="s">
        <v>284</v>
      </c>
      <c r="BC6" s="84"/>
      <c r="BD6" s="108" t="s">
        <v>283</v>
      </c>
      <c r="BE6" s="84">
        <v>42000</v>
      </c>
      <c r="BF6" s="38" t="s">
        <v>276</v>
      </c>
      <c r="BG6" s="84" t="s">
        <v>278</v>
      </c>
      <c r="BH6" s="114" t="s">
        <v>285</v>
      </c>
      <c r="BI6" s="38" t="s">
        <v>110</v>
      </c>
      <c r="BJ6" s="85">
        <v>45999</v>
      </c>
      <c r="BK6" s="84"/>
      <c r="BL6" s="38" t="s">
        <v>115</v>
      </c>
      <c r="BM6" s="115" t="s">
        <v>120</v>
      </c>
      <c r="BN6" s="116" t="s">
        <v>200</v>
      </c>
      <c r="BO6" s="84" t="s">
        <v>245</v>
      </c>
      <c r="BP6" s="84">
        <v>6720</v>
      </c>
      <c r="BQ6" s="117" t="s">
        <v>202</v>
      </c>
      <c r="BR6" s="130" t="s">
        <v>306</v>
      </c>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2025-12-08T06:39:38Z</dcterms:modified>
</cp:coreProperties>
</file>