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Yawal Branch\Dec-2025\Devendra Vijay Marathe\"/>
    </mc:Choice>
  </mc:AlternateContent>
  <xr:revisionPtr revIDLastSave="0" documentId="13_ncr:1_{543C795A-E792-47B9-9951-38B35487ADD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<sst xmlns="http://schemas.openxmlformats.org/spreadsheetml/2006/main" count="387" uniqueCount="299">
  <si>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</si>
  <si>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</si>
  <si>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</si>
  <si>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</si>
  <si>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</si>
  <si>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</si>
  <si>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</si>
  <si>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</si>
  <si>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</si>
  <si>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</si>
  <si>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</si>
  <si>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</si>
  <si>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</si>
  <si>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</si>
  <si>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</si>
  <si>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</si>
  <si>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</si>
  <si>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</si>
  <si>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</si>
  <si>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</si>
  <si>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</si>
  <si>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</si>
  <si>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</si>
  <si>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</si>
  <si>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</si>
  <si>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</si>
  <si>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</si>
  <si>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</si>
  <si>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</si>
  <si>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</si>
  <si>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</si>
  <si>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</si>
  <si>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</si>
  <si>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</si>
  <si>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</si>
  <si>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</si>
  <si>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</si>
  <si>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</si>
  <si>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</si>
  <si>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</si>
  <si>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</si>
  <si>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</si>
  <si>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</si>
  <si>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</si>
  <si>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</si>
  <si>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</si>
  <si>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</si>
  <si>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</si>
  <si>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</si>
  <si>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</si>
  <si>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</si>
  <si>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</si>
  <si>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</si>
  <si>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</si>
  <si>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</si>
  <si>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</si>
  <si>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</si>
  <si>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</si>
  <si>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</si>
  <si>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</si>
  <si>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</si>
  <si>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</si>
  <si>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</si>
  <si>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</si>
  <si>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</si>
  <si>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</si>
  <si>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</si>
  <si>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</si>
  <si>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</si>
  <si>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</si>
  <si>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</si>
  <si>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</si>
  <si>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</si>
  <si>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</si>
  <si>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</si>
  <si>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</si>
  <si>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</si>
  <si>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</si>
  <si>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</si>
  <si>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</si>
  <si>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</si>
  <si>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</si>
  <si>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</si>
  <si>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</si>
  <si>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</si>
  <si>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</si>
  <si>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</si>
  <si>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</si>
  <si>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</si>
  <si>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</si>
  <si>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</si>
  <si>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</si>
  <si>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</si>
  <si>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</si>
  <si>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</si>
  <si>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</si>
  <si>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</si>
  <si>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</si>
  <si>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</si>
  <si>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</si>
  <si>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</si>
  <si>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</si>
  <si>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</si>
  <si>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</si>
  <si>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</si>
  <si>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</si>
  <si>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</si>
  <si>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</si>
  <si>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</si>
  <si>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</si>
  <si>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</si>
  <si>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</si>
  <si>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</si>
  <si>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</si>
  <si>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</si>
  <si>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</si>
  <si>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</si>
  <si>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</si>
  <si>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</si>
  <si>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</si>
  <si>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</si>
  <si>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</si>
  <si>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</si>
  <si>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</si>
  <si>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</si>
  <si>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</si>
  <si>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</si>
  <si>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</si>
  <si>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</si>
  <si>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</si>
  <si>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</si>
  <si>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</si>
  <si>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</si>
  <si>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</si>
  <si>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</si>
  <si>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</si>
  <si>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</si>
  <si>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</si>
  <si>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</si>
  <si>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</si>
  <si>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</si>
  <si>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</si>
  <si>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</si>
  <si>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</si>
  <si>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</si>
  <si>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</si>
  <si>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</si>
  <si>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</si>
  <si>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</si>
  <si>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</si>
  <si>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</si>
  <si>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</si>
  <si>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</si>
  <si>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</si>
  <si>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</si>
  <si>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</si>
  <si>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</si>
  <si>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</si>
  <si>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</si>
  <si>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</si>
  <si>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</si>
  <si>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</si>
  <si>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</si>
  <si>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</si>
  <si>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</si>
  <si>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</si>
  <si>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</si>
  <si>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</si>
  <si>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</si>
  <si>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</si>
  <si>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</si>
  <si>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</si>
  <si>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</si>
  <si>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</si>
  <si>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</si>
  <si>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</si>
  <si>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</si>
  <si>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</si>
  <si>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</si>
  <si>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</si>
  <si>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</si>
  <si>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</si>
  <si>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</si>
  <si>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</si>
  <si>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</si>
  <si>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</si>
  <si>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</si>
  <si>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</si>
  <si>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</si>
  <si>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</si>
  <si>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</si>
  <si>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</si>
  <si>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</si>
  <si>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</si>
  <si>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</si>
  <si>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</si>
  <si>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</si>
  <si>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</si>
  <si>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</si>
  <si>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</si>
  <si>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</si>
  <si>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</si>
  <si>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</si>
  <si>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</si>
  <si>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</si>
  <si>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</si>
  <si>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</si>
  <si>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</si>
  <si>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</si>
  <si>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</si>
  <si>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</si>
  <si>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</si>
  <si>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</si>
  <si>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</si>
  <si>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</si>
  <si>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</si>
  <si>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</si>
  <si>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</si>
  <si>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</si>
  <si>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</si>
  <si>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</si>
  <si>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</si>
  <si>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</si>
  <si>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</si>
  <si>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</si>
  <si>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</si>
  <si>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</si>
  <si>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</si>
  <si>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</si>
  <si>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</si>
  <si>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</si>
  <si>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</si>
  <si>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</si>
  <si>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</si>
  <si>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</si>
  <si>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</si>
  <si>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</si>
  <si>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</si>
  <si>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</si>
  <si>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</si>
  <si>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</si>
  <si>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</si>
  <si>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</si>
  <si>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</si>
  <si>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</si>
  <si>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</si>
  <si>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</si>
  <si>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</si>
  <si>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FN25-26-03180</t>
  </si>
  <si>
    <t>West</t>
  </si>
  <si>
    <t>Maharashtra</t>
  </si>
  <si>
    <t>Sambhajinagar</t>
  </si>
  <si>
    <t>Jamner</t>
  </si>
  <si>
    <t>MR2787</t>
  </si>
  <si>
    <t>Yawal</t>
  </si>
  <si>
    <t>Loni</t>
  </si>
  <si>
    <t>SF0091208</t>
  </si>
  <si>
    <t>Sahil Pirakha Tadavi</t>
  </si>
  <si>
    <t>632627</t>
  </si>
  <si>
    <t>EKATA</t>
  </si>
  <si>
    <t>Chetana</t>
  </si>
  <si>
    <t>SSF4114966</t>
  </si>
  <si>
    <t>OBC</t>
  </si>
  <si>
    <t>HINDU</t>
  </si>
  <si>
    <t>Animal Husbandry &amp; Poultry</t>
  </si>
  <si>
    <t>MINABI FIROJ TADAVI</t>
  </si>
  <si>
    <t>12-Jul-2023</t>
  </si>
  <si>
    <t>08</t>
  </si>
  <si>
    <t>1</t>
  </si>
  <si>
    <t>2.41 Yrs</t>
  </si>
  <si>
    <t>12 Jul 2023</t>
  </si>
  <si>
    <t>&gt; 2 to 4 Years</t>
  </si>
  <si>
    <t>08-Sep-2023</t>
  </si>
  <si>
    <t>08-Sep-2025</t>
  </si>
  <si>
    <t>151-180</t>
  </si>
  <si>
    <t>Open</t>
  </si>
  <si>
    <t>Unnati</t>
  </si>
  <si>
    <t>23-Feb-2024</t>
  </si>
  <si>
    <t>0</t>
  </si>
  <si>
    <t>03-Apr-2024</t>
  </si>
  <si>
    <t>91-120</t>
  </si>
  <si>
    <t>30-Jun-2025</t>
  </si>
  <si>
    <t>Abhiraj Patil/SF0063958</t>
  </si>
  <si>
    <t>Devendra Vijay Marathe</t>
  </si>
  <si>
    <t>SF0073310</t>
  </si>
  <si>
    <t>Loan Officer</t>
  </si>
  <si>
    <t>No Action Taken</t>
  </si>
  <si>
    <t>CSS</t>
  </si>
  <si>
    <t>Terminated</t>
  </si>
  <si>
    <t>Shivprasad Umakant Chitte/SF0098144</t>
  </si>
  <si>
    <t>Vishwanath Vyankati Tipparkar/SF0093948</t>
  </si>
  <si>
    <t>Sumit Pralhad Chandanshive/SF0087245</t>
  </si>
  <si>
    <t>NO SVP</t>
  </si>
  <si>
    <t>Completed-Report Submitted</t>
  </si>
  <si>
    <t>As per the borrower declaration &amp; Loan Card, LO-Devendra Vijay Marathe/SF0073310 collected an advance collection of Rs 12420/- from the borrower MINABI FIROJ TADAVI (Loan ID 352103110 &amp; 355445034) on the date 8 January 2025, but the advance collection is not accounted for in FIMO. LO-Devendra Vijay Marathe/SF0073310 updated EMI on the loan card from Jan 2025 to April 2025.
LO-Devendra Vijay Marathe/SF0073310 has paid the EMI on 08 Jan 2025 of Rs 2250/-. The remaining amount of Rs 6700/-has not been accounted for in FIMO.
(Loan Card Available &amp; Updated).</t>
  </si>
  <si>
    <t>As per the borrower declaration &amp; Loan Card, LO-Devendra Vijay Marathe/SF0073310 collected an advance collection of Rs 12420/- from the borrower MINABI FIROJ TADAVI (Loan ID 352103110 &amp; 355445034) on the date 8 January 2025, but the advance collection is not accounted for in FIMO. LO-Devendra Vijay Marathe/SF0073310 updated EMI on the loan card from Jan 2025 to April 2025.
LO-Devendra Vijay Marathe/SF0073310 has paid the EMI on 
08 Jan 2025 of Rs. 870/-
25 Feb 2025 of Rs 870/-
The remaining amount of Rs 1730/-has not been accounted for in FIMO.
 (Loan Card Available &amp; Updated).</t>
  </si>
  <si>
    <t>As per the borrower declaration &amp; Loan Card, LO-Devendra Vijay Marathe/SF0073310 collected an advance collection of Rs 12420/- from the borrower MINABI FIROJ TADAVI (Loan ID 352103110 &amp; 355445034) on the date 8 January 2025, but the advance collection is not accounted for in FIMO. LO-Devendra Vijay Marathe/SF0073310 updated EMI on the loan card from Jan 2025 to April 2025.
LO-Devendra Vijay Marathe/SF0073310 has paid the EMI in FIMO on 08 Jan 2025 of Rs 2250/-. The remaining amount of Rs 6700/-has not been accounted for in FIMO.
(Loan Card Available &amp; Updated).</t>
  </si>
  <si>
    <t>During the post-investigation, it was observed that LO-Devendra Vijay Marathe/SF0073310 committed fraud against one borrower in two loans, with a total amount of Rs 8430/-
(During Fraud Investigation Time Call To Lo But Not Given Proper Response)
As per the HRMS Report Staff Already Terminated-7-Feb-25
Total Fraud Amount Rs.12420/-
Amount Recovered Rs.3990/-
Net Fraud Amount Rs.8430/-</t>
  </si>
  <si>
    <t xml:space="preserve"> 07:00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</si>
</sst>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MR2787</v>
      </c>
      <c r="D5" s="63" t="str">
        <f>IF('Physical Cash at Safe'!D28="Yes", 'Physical Cash at Safe'!B4, 'Borrower Wise Details'!C5)</f>
        <v>Yawal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45992</v>
      </c>
      <c r="H5" s="107" t="s">
        <v>287</v>
      </c>
      <c r="I5" s="61">
        <v>46000</v>
      </c>
      <c r="J5" s="74" t="str">
        <f>IF('Physical Cash at Safe'!D28="Yes",'Physical Cash at Safe'!E28,IF('Borrower Wise Details'!D5&lt;&gt;"",'Borrower Wise Details'!D5,""))</f>
        <v>FN25-26-03180</v>
      </c>
      <c r="K5" s="81">
        <v>1</v>
      </c>
      <c r="L5" s="82">
        <v>12420</v>
      </c>
      <c r="M5" s="82">
        <v>3990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Devendra Vijay Marathe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SF0073310</v>
      </c>
      <c r="U5" s="77" t="s">
        <v>288</v>
      </c>
      <c r="V5" s="61">
        <v>45695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46000</v>
      </c>
      <c r="AA5" s="61">
        <v>46000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3990</v>
      </c>
      <c r="AE5" s="126">
        <f>IF(AND(AC5="", AD5=""), "", IF(AD5="", AC5, AC5 - IF(ISNUMBER(AD5), AD5, 0)))</f>
        <v>8430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46003</v>
      </c>
      <c r="AH5" s="70" t="s">
        <v>297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MR2787</v>
      </c>
      <c r="C5" s="50" t="str">
        <f>IF('Fraud Investigation Report'!D5="", "", 'Fraud Investigation Report'!D5)</f>
        <v>Yawal</v>
      </c>
      <c r="D5" s="68" t="str">
        <f>IF(OR('Fraud Investigation Report'!R5="", 'Fraud Investigation Report'!R5=0), "", 'Fraud Investigation Report'!R5)</f>
        <v>Devendra Vijay Marathe</v>
      </c>
      <c r="E5" s="68" t="str">
        <f>IF(OR('Fraud Investigation Report'!T5="", 'Fraud Investigation Report'!T5=0), "", 'Fraud Investigation Report'!T5)</f>
        <v>SF0073310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12420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12420</v>
      </c>
      <c r="O5" s="69">
        <f>IF('Fraud Investigation Report'!AD5="", "", 'Fraud Investigation Report'!AD5)</f>
        <v>3990</v>
      </c>
      <c r="P5" s="126">
        <f>IF(AND(N5="", O5=""), "", IF(O5="", N5, N5 - IF(ISNUMBER(O5), O5, 0)))</f>
        <v>8430</v>
      </c>
      <c r="Q5" s="49"/>
      <c r="R5" s="84" t="s">
        <v>286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1" zoomScale="90" zoomScaleNormal="90" workbookViewId="0">
      <selection activeCell="J5" sqref="J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MR2787</v>
      </c>
      <c r="C5" s="119" t="str">
        <f>IF('Loan Outstanding Report'!$H$5="", "", 'Loan Outstanding Report'!$H$5)</f>
        <v>Yawal</v>
      </c>
      <c r="D5" s="41" t="s">
        <v>248</v>
      </c>
      <c r="E5" s="65">
        <v>46000</v>
      </c>
      <c r="F5" s="38" t="s">
        <v>283</v>
      </c>
      <c r="G5" s="49" t="s">
        <v>284</v>
      </c>
      <c r="H5" s="49" t="s">
        <v>285</v>
      </c>
      <c r="I5" s="120" t="s">
        <v>258</v>
      </c>
      <c r="J5" s="120" t="s">
        <v>261</v>
      </c>
      <c r="K5" s="120" t="s">
        <v>265</v>
      </c>
      <c r="L5" s="11">
        <v>352103110</v>
      </c>
      <c r="M5" s="65" t="s">
        <v>266</v>
      </c>
      <c r="N5" s="124">
        <v>42000</v>
      </c>
      <c r="O5" s="124">
        <v>2240</v>
      </c>
      <c r="P5" s="121" t="s">
        <v>141</v>
      </c>
      <c r="Q5" s="80">
        <v>45665</v>
      </c>
      <c r="R5" s="124">
        <v>8950</v>
      </c>
      <c r="S5" s="124">
        <v>2250</v>
      </c>
      <c r="T5" s="124">
        <v>0</v>
      </c>
      <c r="U5" s="125">
        <f t="shared" ref="U5" si="0">IF(AND(ISBLANK(R5),ISBLANK(S5),ISBLANK(T5)),"",R5-(S5+T5))</f>
        <v>6700</v>
      </c>
      <c r="V5" s="117" t="s">
        <v>202</v>
      </c>
      <c r="W5" s="122" t="s">
        <v>296</v>
      </c>
    </row>
    <row r="6" spans="1:23" ht="24.9" customHeight="1" x14ac:dyDescent="0.3">
      <c r="A6" s="64">
        <v>2</v>
      </c>
      <c r="B6" s="60" t="str">
        <f>IF(J6&lt;&gt;"", $B$5, "")</f>
        <v>MR2787</v>
      </c>
      <c r="C6" s="119" t="str">
        <f>IF(J6&lt;&gt;"", $C$5, "")</f>
        <v>Yawal</v>
      </c>
      <c r="D6" s="41" t="s">
        <v>248</v>
      </c>
      <c r="E6" s="65">
        <v>46000</v>
      </c>
      <c r="F6" s="38" t="s">
        <v>283</v>
      </c>
      <c r="G6" s="49" t="s">
        <v>284</v>
      </c>
      <c r="H6" s="49" t="s">
        <v>285</v>
      </c>
      <c r="I6" s="120" t="s">
        <v>258</v>
      </c>
      <c r="J6" s="120" t="s">
        <v>261</v>
      </c>
      <c r="K6" s="120" t="s">
        <v>265</v>
      </c>
      <c r="L6" s="11">
        <v>355445034</v>
      </c>
      <c r="M6" s="65" t="s">
        <v>277</v>
      </c>
      <c r="N6" s="124">
        <v>13000</v>
      </c>
      <c r="O6" s="124">
        <v>870</v>
      </c>
      <c r="P6" s="121" t="s">
        <v>141</v>
      </c>
      <c r="Q6" s="80">
        <v>45665</v>
      </c>
      <c r="R6" s="124">
        <v>3470</v>
      </c>
      <c r="S6" s="124">
        <v>1740</v>
      </c>
      <c r="T6" s="124">
        <v>0</v>
      </c>
      <c r="U6" s="125">
        <f t="shared" ref="U6:U69" si="1">IF(AND(ISBLANK(R6),ISBLANK(S6),ISBLANK(T6)),"",R6-(S6+T6))</f>
        <v>1730</v>
      </c>
      <c r="V6" s="117" t="s">
        <v>202</v>
      </c>
      <c r="W6" s="122" t="s">
        <v>295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P1" zoomScaleNormal="100" workbookViewId="0">
      <selection activeCell="Y5" sqref="Y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31">
        <v>46000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298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156080</v>
      </c>
      <c r="J5" s="38" t="s">
        <v>255</v>
      </c>
      <c r="K5" s="84">
        <v>156080</v>
      </c>
      <c r="L5" s="84" t="s">
        <v>256</v>
      </c>
      <c r="M5" s="38" t="s">
        <v>257</v>
      </c>
      <c r="N5" s="84">
        <v>265263</v>
      </c>
      <c r="O5" s="84" t="s">
        <v>258</v>
      </c>
      <c r="P5" s="84">
        <v>348258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352103110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35480.959999999999</v>
      </c>
      <c r="AN5" s="112">
        <v>12907.04</v>
      </c>
      <c r="AO5" s="112">
        <v>48388</v>
      </c>
      <c r="AP5" s="112">
        <v>6519.04</v>
      </c>
      <c r="AQ5" s="112">
        <v>190.96</v>
      </c>
      <c r="AR5" s="112">
        <v>6710</v>
      </c>
      <c r="AS5" s="112">
        <v>6519.04</v>
      </c>
      <c r="AT5" s="112">
        <v>190.96</v>
      </c>
      <c r="AU5" s="112">
        <v>6710</v>
      </c>
      <c r="AV5" s="84">
        <v>29</v>
      </c>
      <c r="AW5" s="84">
        <v>180</v>
      </c>
      <c r="AX5" s="84" t="s">
        <v>274</v>
      </c>
      <c r="AY5" s="108"/>
      <c r="AZ5" s="84"/>
      <c r="BA5" s="84"/>
      <c r="BB5" s="84" t="s">
        <v>275</v>
      </c>
      <c r="BC5" s="84"/>
      <c r="BD5" s="108" t="s">
        <v>281</v>
      </c>
      <c r="BE5" s="84">
        <v>42000</v>
      </c>
      <c r="BF5" s="38" t="s">
        <v>261</v>
      </c>
      <c r="BG5" s="84">
        <v>8265063097</v>
      </c>
      <c r="BH5" s="114" t="s">
        <v>282</v>
      </c>
      <c r="BI5" s="38" t="s">
        <v>110</v>
      </c>
      <c r="BJ5" s="85">
        <v>46000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8950</v>
      </c>
      <c r="BQ5" s="117" t="s">
        <v>202</v>
      </c>
      <c r="BR5" s="130" t="s">
        <v>294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156080</v>
      </c>
      <c r="J6" s="38" t="s">
        <v>255</v>
      </c>
      <c r="K6" s="84">
        <v>156080</v>
      </c>
      <c r="L6" s="84" t="s">
        <v>256</v>
      </c>
      <c r="M6" s="38" t="s">
        <v>257</v>
      </c>
      <c r="N6" s="84">
        <v>265263</v>
      </c>
      <c r="O6" s="84" t="s">
        <v>258</v>
      </c>
      <c r="P6" s="84">
        <v>348258</v>
      </c>
      <c r="Q6" s="38" t="s">
        <v>259</v>
      </c>
      <c r="R6" s="38" t="s">
        <v>276</v>
      </c>
      <c r="S6" s="84" t="s">
        <v>261</v>
      </c>
      <c r="T6" s="84" t="s">
        <v>261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355445034</v>
      </c>
      <c r="Z6" s="38" t="s">
        <v>265</v>
      </c>
      <c r="AA6" s="108" t="s">
        <v>277</v>
      </c>
      <c r="AB6" s="84">
        <v>13000</v>
      </c>
      <c r="AC6" s="108" t="s">
        <v>267</v>
      </c>
      <c r="AD6" s="84">
        <v>18</v>
      </c>
      <c r="AE6" s="84" t="s">
        <v>278</v>
      </c>
      <c r="AF6" s="84" t="s">
        <v>269</v>
      </c>
      <c r="AG6" s="108" t="s">
        <v>270</v>
      </c>
      <c r="AH6" s="84" t="s">
        <v>271</v>
      </c>
      <c r="AI6" s="108" t="s">
        <v>279</v>
      </c>
      <c r="AJ6" s="84">
        <v>870</v>
      </c>
      <c r="AK6" s="84">
        <v>870</v>
      </c>
      <c r="AL6" s="108" t="s">
        <v>273</v>
      </c>
      <c r="AM6" s="84">
        <v>11280.97</v>
      </c>
      <c r="AN6" s="112">
        <v>2851.03</v>
      </c>
      <c r="AO6" s="112">
        <v>14132</v>
      </c>
      <c r="AP6" s="112">
        <v>1719.03</v>
      </c>
      <c r="AQ6" s="112">
        <v>20.97</v>
      </c>
      <c r="AR6" s="112">
        <v>1740</v>
      </c>
      <c r="AS6" s="112">
        <v>1719.03</v>
      </c>
      <c r="AT6" s="112">
        <v>20.97</v>
      </c>
      <c r="AU6" s="112">
        <v>1740</v>
      </c>
      <c r="AV6" s="84">
        <v>22</v>
      </c>
      <c r="AW6" s="84">
        <v>117</v>
      </c>
      <c r="AX6" s="84" t="s">
        <v>280</v>
      </c>
      <c r="AY6" s="108"/>
      <c r="AZ6" s="84"/>
      <c r="BA6" s="84"/>
      <c r="BB6" s="84" t="s">
        <v>275</v>
      </c>
      <c r="BC6" s="84"/>
      <c r="BD6" s="108" t="s">
        <v>281</v>
      </c>
      <c r="BE6" s="84">
        <v>13000</v>
      </c>
      <c r="BF6" s="38" t="s">
        <v>261</v>
      </c>
      <c r="BG6" s="84">
        <v>8265063097</v>
      </c>
      <c r="BH6" s="114" t="s">
        <v>282</v>
      </c>
      <c r="BI6" s="38" t="s">
        <v>110</v>
      </c>
      <c r="BJ6" s="85">
        <v>46000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3470</v>
      </c>
      <c r="BQ6" s="117" t="s">
        <v>202</v>
      </c>
      <c r="BR6" s="130" t="s">
        <v>295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2025-12-12T13:45:22Z</dcterms:modified>
</cp:coreProperties>
</file>