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jaykumar_gour_spandanasphoorty_com/Documents/Desktop/Review/EMI misappropriation UP Dudhai_UP3231_CSS Borrower Loan ID_352359209 Report/"/>
    </mc:Choice>
  </mc:AlternateContent>
  <xr:revisionPtr revIDLastSave="24" documentId="13_ncr:1_{A407B4AE-2FBA-4B8F-97FA-9851DDD4F2B8}" xr6:coauthVersionLast="47" xr6:coauthVersionMax="47" xr10:uidLastSave="{EA133A22-849F-44A6-8BAF-057601AAC548}"/>
  <workbookProtection workbookAlgorithmName="SHA-512" workbookHashValue="OBscu4TATRIhJCYMSeowB6PXAvQjkdcySW2YFb37y9zieivtlsE0wN5LMkg6vjaIBzAWoOHt6QOa0YPkPJLdRw==" workbookSaltValue="Sh2xPqcO+MMCDQOWopNvDQ==" workbookSpinCount="100000" lockStructure="1"/>
  <bookViews>
    <workbookView xWindow="20" yWindow="740" windowWidth="19180" windowHeight="100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<sst xmlns="http://schemas.openxmlformats.org/spreadsheetml/2006/main" count="389" uniqueCount="303">
  <si>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</si>
  <si>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</si>
  <si>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</si>
  <si>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</si>
  <si>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</si>
  <si>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</si>
  <si>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</si>
  <si>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</si>
  <si>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</si>
  <si>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</si>
  <si>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</si>
  <si>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</si>
  <si>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</si>
  <si>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</si>
  <si>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</si>
  <si>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</si>
  <si>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</si>
  <si>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</si>
  <si>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</si>
  <si>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</si>
  <si>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</si>
  <si>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</si>
  <si>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</si>
  <si>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</si>
  <si>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</si>
  <si>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</si>
  <si>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</si>
  <si>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</si>
  <si>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</si>
  <si>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</si>
  <si>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</si>
  <si>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</si>
  <si>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</si>
  <si>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</si>
  <si>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</si>
  <si>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</si>
  <si>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</si>
  <si>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</si>
  <si>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</si>
  <si>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</si>
  <si>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</si>
  <si>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</si>
  <si>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</si>
  <si>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</si>
  <si>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</si>
  <si>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</si>
  <si>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</si>
  <si>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</si>
  <si>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</si>
  <si>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</si>
  <si>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</si>
  <si>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</si>
  <si>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</si>
  <si>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</si>
  <si>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</si>
  <si>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</si>
  <si>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</si>
  <si>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</si>
  <si>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</si>
  <si>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</si>
  <si>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</si>
  <si>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</si>
  <si>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</si>
  <si>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</si>
  <si>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</si>
  <si>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</si>
  <si>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</si>
  <si>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</si>
  <si>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</si>
  <si>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</si>
  <si>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</si>
  <si>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</si>
  <si>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</si>
  <si>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</si>
  <si>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</si>
  <si>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</si>
  <si>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</si>
  <si>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</si>
  <si>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</si>
  <si>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</si>
  <si>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</si>
  <si>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</si>
  <si>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</si>
  <si>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</si>
  <si>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</si>
  <si>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</si>
  <si>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</si>
  <si>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</si>
  <si>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</si>
  <si>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</si>
  <si>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</si>
  <si>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</si>
  <si>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</si>
  <si>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</si>
  <si>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</si>
  <si>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</si>
  <si>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</si>
  <si>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</si>
  <si>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</si>
  <si>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</si>
  <si>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</si>
  <si>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</si>
  <si>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</si>
  <si>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</si>
  <si>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</si>
  <si>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</si>
  <si>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</si>
  <si>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</si>
  <si>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</si>
  <si>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</si>
  <si>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</si>
  <si>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</si>
  <si>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</si>
  <si>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</si>
  <si>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</si>
  <si>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</si>
  <si>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</si>
  <si>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</si>
  <si>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</si>
  <si>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</si>
  <si>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</si>
  <si>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</si>
  <si>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</si>
  <si>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</si>
  <si>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</si>
  <si>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</si>
  <si>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</si>
  <si>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</si>
  <si>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</si>
  <si>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</si>
  <si>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</si>
  <si>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</si>
  <si>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</si>
  <si>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</si>
  <si>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</si>
  <si>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</si>
  <si>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</si>
  <si>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</si>
  <si>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</si>
  <si>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</si>
  <si>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</si>
  <si>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</si>
  <si>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</si>
  <si>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</si>
  <si>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</si>
  <si>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</si>
  <si>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</si>
  <si>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</si>
  <si>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</si>
  <si>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</si>
  <si>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</si>
  <si>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</si>
  <si>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</si>
  <si>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</si>
  <si>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</si>
  <si>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</si>
  <si>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</si>
  <si>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</si>
  <si>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</si>
  <si>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</si>
  <si>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</si>
  <si>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</si>
  <si>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</si>
  <si>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</si>
  <si>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</si>
  <si>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</si>
  <si>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</si>
  <si>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</si>
  <si>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</si>
  <si>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</si>
  <si>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</si>
  <si>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</si>
  <si>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</si>
  <si>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</si>
  <si>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</si>
  <si>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</si>
  <si>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</si>
  <si>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</si>
  <si>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</si>
  <si>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</si>
  <si>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</si>
  <si>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</si>
  <si>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</si>
  <si>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</si>
  <si>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</si>
  <si>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</si>
  <si>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</si>
  <si>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</si>
  <si>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</si>
  <si>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</si>
  <si>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</si>
  <si>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</si>
  <si>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</si>
  <si>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</si>
  <si>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</si>
  <si>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</si>
  <si>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</si>
  <si>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</si>
  <si>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</si>
  <si>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</si>
  <si>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</si>
  <si>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</si>
  <si>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</si>
  <si>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</si>
  <si>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</si>
  <si>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</si>
  <si>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</si>
  <si>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</si>
  <si>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</si>
  <si>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</si>
  <si>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</si>
  <si>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</si>
  <si>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</si>
  <si>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</si>
  <si>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</si>
  <si>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</si>
  <si>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</si>
  <si>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</si>
  <si>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</si>
  <si>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</si>
  <si>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</si>
  <si>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</si>
  <si>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</si>
  <si>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</si>
  <si>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</si>
  <si>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</si>
  <si>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</si>
  <si>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</si>
  <si>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</si>
  <si>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</si>
  <si>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</si>
  <si>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</si>
  <si>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</si>
  <si>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</si>
  <si>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</si>
  <si>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</si>
  <si>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</si>
  <si>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</si>
  <si>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</si>
  <si>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</si>
  <si>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</si>
  <si>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</si>
  <si>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</si>
  <si>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</si>
  <si>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</si>
  <si>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</si>
  <si>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</si>
  <si>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Gorakhpur</t>
  </si>
  <si>
    <t>HINDU</t>
  </si>
  <si>
    <t>CSS</t>
  </si>
  <si>
    <t>Nand Kishore Rai/SF0097965</t>
  </si>
  <si>
    <t>Completed-Report Submitted</t>
  </si>
  <si>
    <t>Resigned-Exited</t>
  </si>
  <si>
    <t>Chetana</t>
  </si>
  <si>
    <t>Agriculture &amp; Farming</t>
  </si>
  <si>
    <t>&gt; 2 to 4 Years</t>
  </si>
  <si>
    <t>Close</t>
  </si>
  <si>
    <t>Form Date : 9-Dec-2025</t>
  </si>
  <si>
    <t>To Date : 9-Dec-2025</t>
  </si>
  <si>
    <t xml:space="preserve">Reporting Time :Wednesday, December 9, 2025 13:50 PM </t>
  </si>
  <si>
    <t>9506479140</t>
  </si>
  <si>
    <t>Kushinagar</t>
  </si>
  <si>
    <t>Dudhai</t>
  </si>
  <si>
    <t>UP3231</t>
  </si>
  <si>
    <t>TIRMA SAHUN  TIRAMA SAHUN</t>
  </si>
  <si>
    <t>SF0097805</t>
  </si>
  <si>
    <t>Manoj Kushwaha</t>
  </si>
  <si>
    <t>TIRMA SAHUN  TIRAMA SAHUN C1</t>
  </si>
  <si>
    <t>TIRMA SAHUN  TIRAMA SAHUN C1 Meena Devi Home Tilma Sahun1</t>
  </si>
  <si>
    <t>SSF4242143</t>
  </si>
  <si>
    <t>BC</t>
  </si>
  <si>
    <t>MANJU</t>
  </si>
  <si>
    <t>01-Aug-2023</t>
  </si>
  <si>
    <t>07</t>
  </si>
  <si>
    <t>1</t>
  </si>
  <si>
    <t>2.36 Yrs</t>
  </si>
  <si>
    <t>01 Aug 2023</t>
  </si>
  <si>
    <t>07-Sep-2023</t>
  </si>
  <si>
    <t>07-Jun-2025</t>
  </si>
  <si>
    <t>Open</t>
  </si>
  <si>
    <t>30-Sep-2025</t>
  </si>
  <si>
    <t>&gt;180</t>
  </si>
  <si>
    <t>FN25-26-03181</t>
  </si>
  <si>
    <t>SF0086411</t>
  </si>
  <si>
    <t>Naveen Chandra</t>
  </si>
  <si>
    <t>SSF2554716</t>
  </si>
  <si>
    <t>GENERAL</t>
  </si>
  <si>
    <t>MEENA DEVI</t>
  </si>
  <si>
    <t>9721154881</t>
  </si>
  <si>
    <t>25-Jul-2023</t>
  </si>
  <si>
    <t>2.04 Yrs</t>
  </si>
  <si>
    <t>25 Jul 2023</t>
  </si>
  <si>
    <t>07-Aug-2025</t>
  </si>
  <si>
    <t>Saurabh Yadav/SF0077454</t>
  </si>
  <si>
    <t>As per the Digital payment screenshot, Borrower Manju/352359209 paid the below-mentioned EMI Amount to the Loan Officer Naveen Chandra/SF0086411, but the same was not posted in the FIMO.
# Paid an EMI amount of Rs. 2,240/- on date 07-May-25. 
# Total Fraud Amount: Rs. 2,240/-
# Amount Recovered and Accounted in FIMO: Rs. 00/
# Net Fraud Amount to be recovered: Rs. 2,240/-
Wrong Entry: As per Digital Payment, Borrower Manju/352359209 paid an EMI amount of Rs. 2,240/- through payment link on 07-Mar-2025 but it is reflected to the another borrower account in the FIMO (Borrower Meena Devi/352229672), As per the borrower, during the payment process, LO Naveen Chandra/SF0086411 entered the wrong loan ID into the phone.
Further the verification of collection report of borrower Meena Devi/352229672, It has been observed that Two EMI posted in the FIMO on 07-Mar-2025 (One EMI posted through payment link and second posted by the CA Naveen Chandra) Transaction ID 35222967220250307121618 also matched with the provided online receipt and mentioned mobile number also belong to the borrower Manju/352359209.
However, Borrower Meena Devi/352229672 loan has closed.
Borrower written statement and &amp; Digital payment screenshot available.</t>
  </si>
  <si>
    <t xml:space="preserve">As per the Digital payment screenshot, Borrower Meena Devi/352229672 paid the below mentioned EMI Amount to the Loan Officer Naveen Chandra/SF0086411, but the same was not posted in the FIMO.
# Paid an EMI amount of Rs. 2,240/- on date 08-Jul-25.
# Total Fraud Amount: Rs. 2,240/-
# Amount Recovered and Accounted in FIMO: Rs. 00/
# Net Fraud Amount to be recovered: Rs. 2,240/-
Wrong Entry: As per Digital Payment, Borrower Manju/352359209 paid an EMI amount of Rs. 2,240/- through payment link on 07-Mar-2025 but it is reflected to the another borrower account in the FIMO (Borrower Meena Devi/352229672), As per the borrower, during the payment process, LO Naveen Chandra/SF0086411 entered the wrong loan ID into the phone.
Further the verification of collection report of borrower Meena Devi/352229672, It has been observed that Two EMI posted in the FIMO on 07-Mar-2025 (One EMI posted through payment link and second posted by the CA Naveen Chandra) Transaction ID 35222967220250307121618 also matched with the provided online receipt and mentioned mobile number also belong to the borrower Manju/352359209.
However, Borrower Meena Devi/352229672 loan has closed. 
Note: As soon as the wrong entry is corrected, the borrower's outstanding will be showing.
Note: Borrower Meena Devi/352229672 pipelined her loan amount to the Safina Khatoon/356466780 and she paid her EMI. (Call recording of the Safina Khatoon is available), Safina Khatoon paid total 5,180/- through digital payment (Paid EMI of Rs. 2,240/- for Meena Devi/352229672 and Paid EMI of Rs. 2,940/- for Safina Khatoon/356466780).
</t>
  </si>
  <si>
    <t>Kapil Gautam/SF0045142</t>
  </si>
  <si>
    <t>Loan Officer</t>
  </si>
  <si>
    <t>No Action Taken</t>
  </si>
  <si>
    <t>Neeraj Kumar Tripathi/SF0078018</t>
  </si>
  <si>
    <t>Manoj Kumar Yadav /SF0075353</t>
  </si>
  <si>
    <t>Vipin Yadav/SF0071928</t>
  </si>
  <si>
    <t>Loan Officer Naveen Chandra/SF0086411 was found involved in Collection Amount Misappropriation on the name of 2 borrower for the amounting to Rs. 4,480/- on the evidence available.
Total Fraud Amount: Rs. 4,480/-
Amount Recovered and Accounted in FIMO: Rs. 00/-
Net Fraud Amount to be recovered: Rs. 4480/-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</si>
</sst>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style="thin">
        <color rgb="FF000000"/>
      </right>
      <top style="thin">
        <color indexed="64"/>
      </top>
      <bottom style="thin">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34" fillId="10" borderId="15" xfId="0" applyFont="1" applyFill="1" applyBorder="1" applyAlignment="1" applyProtection="1">
      <alignment horizontal="center" vertical="center" wrapText="1"/>
      <protection locked="0"/>
    </xf>
    <xf numFmtId="0" fontId="34" fillId="10" borderId="15" xfId="26" applyFont="1" applyFill="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90" zoomScaleNormal="9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UP3231</v>
      </c>
      <c r="D5" s="63" t="str">
        <f>IF('Physical Cash at Safe'!D28="Yes", 'Physical Cash at Safe'!B4, 'Borrower Wise Details'!C5)</f>
        <v>Dudhai</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Gorakhpur</v>
      </c>
      <c r="G5" s="61">
        <v>45985</v>
      </c>
      <c r="H5" s="107" t="s">
        <v>249</v>
      </c>
      <c r="I5" s="61">
        <v>46000</v>
      </c>
      <c r="J5" s="74" t="str">
        <f>IF('Physical Cash at Safe'!D28="Yes",'Physical Cash at Safe'!E28,IF('Borrower Wise Details'!D5&lt;&gt;"",'Borrower Wise Details'!D5,""))</f>
        <v>FN25-26-03181</v>
      </c>
      <c r="K5" s="81">
        <v>1</v>
      </c>
      <c r="L5" s="82">
        <v>2240</v>
      </c>
      <c r="M5" s="82">
        <v>0</v>
      </c>
      <c r="N5" s="82" t="s">
        <v>299</v>
      </c>
      <c r="O5" s="82" t="s">
        <v>300</v>
      </c>
      <c r="P5" s="82" t="s">
        <v>250</v>
      </c>
      <c r="Q5" s="82" t="s">
        <v>301</v>
      </c>
      <c r="R5" s="75" t="str">
        <f>IF('Physical Cash at Safe'!$D$28="Yes", 'Physical Cash at Safe'!$A$28, IF('Borrower Wise Details'!F5&lt;&gt;"", 'Borrower Wise Details'!F5, ""))</f>
        <v>Naveen Chandra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SF0086411</v>
      </c>
      <c r="U5" s="77" t="s">
        <v>252</v>
      </c>
      <c r="V5" s="61">
        <v>45873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251</v>
      </c>
      <c r="Z5" s="61">
        <v>46000</v>
      </c>
      <c r="AA5" s="61">
        <v>46000</v>
      </c>
      <c r="AB5" s="94" cm="1">
        <f t="array" ref="AB5">IF(COUNTA('Loan Outstanding Report'!$BI$5:$BI$6000)=0,"",SUMPRODUCT(--(FREQUENCY(IF('Loan Outstanding Report'!$BI$5:$BI$6000&lt;&gt;"",MATCH('Loan Outstanding Report'!$S$5:$S$6000,'Loan Outstanding Report'!$S$5:$S$6000,0)),ROW('Loan Outstanding Report'!$S$5:$S$6000)-ROW('Loan Outstanding Report'!S5)+1)&gt;0)))</f>
        <v>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4480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4480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46002</v>
      </c>
      <c r="AH5" s="70" t="s">
        <v>302</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3" t="s">
        <v>87</v>
      </c>
      <c r="I3" s="133"/>
      <c r="J3" s="133"/>
      <c r="K3" s="133"/>
      <c r="L3" s="133"/>
      <c r="M3" s="133"/>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UP3231</v>
      </c>
      <c r="C5" s="50" t="str">
        <f>IF('Fraud Investigation Report'!D5="", "", 'Fraud Investigation Report'!D5)</f>
        <v>Dudhai</v>
      </c>
      <c r="D5" s="68" t="str">
        <f>IF(OR('Fraud Investigation Report'!R5="", 'Fraud Investigation Report'!R5=0), "", 'Fraud Investigation Report'!R5)</f>
        <v>Naveen Chandra</v>
      </c>
      <c r="E5" s="68" t="str">
        <f>IF(OR('Fraud Investigation Report'!T5="", 'Fraud Investigation Report'!T5=0), "", 'Fraud Investigation Report'!T5)</f>
        <v>SF0086411</v>
      </c>
      <c r="F5" s="68" t="str">
        <f>IF(OR('Fraud Investigation Report'!S5="", 'Fraud Investigation Report'!S5=0), "", 'Fraud Investigation Report'!S5)</f>
        <v>Loan Officer</v>
      </c>
      <c r="G5" s="50" t="str">
        <f>IF('Fraud Investigation Report'!J5="", "", 'Fraud Investigation Report'!J5)</f>
        <v>FN25-26-03181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4480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4480</v>
      </c>
      <c r="O5" s="69">
        <f>IF('Fraud Investigation Report'!AD5="", "", 'Fraud Investigation Report'!AD5)</f>
        <v>0</v>
      </c>
      <c r="P5" s="126">
        <f>IF(AND(N5="", O5=""), "", IF(O5="", N5, N5 - IF(ISNUMBER(O5), O5, 0)))</f>
        <v>4480</v>
      </c>
      <c r="Q5" s="49" t="s">
        <v>244</v>
      </c>
      <c r="R5" s="84" t="s">
        <v>298</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1" sqref="A31:E3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5" t="s">
        <v>2</v>
      </c>
      <c r="B1" s="136"/>
      <c r="C1" s="136"/>
      <c r="D1" s="136"/>
      <c r="E1" s="137"/>
    </row>
    <row r="2" spans="1:5" ht="18.5" x14ac:dyDescent="0.45">
      <c r="A2" s="14"/>
      <c r="B2" s="138" t="s">
        <v>3</v>
      </c>
      <c r="C2" s="138"/>
      <c r="D2" s="138"/>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39" t="s">
        <v>70</v>
      </c>
      <c r="B7" s="140"/>
      <c r="C7" s="140"/>
      <c r="D7" s="140"/>
      <c r="E7" s="140"/>
    </row>
    <row r="8" spans="1:5" ht="15" customHeight="1" x14ac:dyDescent="0.35">
      <c r="A8" s="141" t="s">
        <v>71</v>
      </c>
      <c r="B8" s="143" t="s">
        <v>92</v>
      </c>
      <c r="C8" s="144"/>
      <c r="D8" s="145" t="s">
        <v>72</v>
      </c>
      <c r="E8" s="146"/>
    </row>
    <row r="9" spans="1:5" ht="14.5" x14ac:dyDescent="0.35">
      <c r="A9" s="142"/>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7" t="s">
        <v>97</v>
      </c>
      <c r="B20" s="148"/>
      <c r="C20" s="32"/>
      <c r="D20" s="33" t="s">
        <v>91</v>
      </c>
      <c r="E20" s="34"/>
    </row>
    <row r="21" spans="1:5" ht="30" customHeight="1" x14ac:dyDescent="0.35">
      <c r="A21" s="149" t="s">
        <v>88</v>
      </c>
      <c r="B21" s="150"/>
      <c r="C21" s="34"/>
      <c r="D21" s="33" t="s">
        <v>89</v>
      </c>
      <c r="E21" s="34"/>
    </row>
    <row r="22" spans="1:5" ht="30" customHeight="1" x14ac:dyDescent="0.35">
      <c r="A22" s="149" t="s">
        <v>77</v>
      </c>
      <c r="B22" s="150"/>
      <c r="C22" s="34"/>
      <c r="D22" s="35" t="s">
        <v>78</v>
      </c>
      <c r="E22" s="34"/>
    </row>
    <row r="23" spans="1:5" ht="30" customHeight="1" x14ac:dyDescent="0.35">
      <c r="A23" s="149" t="s">
        <v>79</v>
      </c>
      <c r="B23" s="150"/>
      <c r="C23" s="52">
        <f>(C19+C21)-(E20+E21)-E19</f>
        <v>0</v>
      </c>
      <c r="D23" s="53" t="s">
        <v>213</v>
      </c>
      <c r="E23" s="34"/>
    </row>
    <row r="24" spans="1:5" ht="82.5" customHeight="1" x14ac:dyDescent="0.35">
      <c r="A24" s="33" t="s">
        <v>80</v>
      </c>
      <c r="B24" s="134"/>
      <c r="C24" s="134"/>
      <c r="D24" s="134"/>
      <c r="E24" s="134"/>
    </row>
    <row r="25" spans="1:5" ht="57.75" customHeight="1" x14ac:dyDescent="0.35">
      <c r="A25" s="36" t="s">
        <v>81</v>
      </c>
      <c r="B25" s="156"/>
      <c r="C25" s="156"/>
      <c r="D25" s="156"/>
      <c r="E25" s="156"/>
    </row>
    <row r="26" spans="1:5" ht="20.149999999999999" customHeight="1" x14ac:dyDescent="0.35">
      <c r="A26" s="161" t="s">
        <v>190</v>
      </c>
      <c r="B26" s="161"/>
      <c r="C26" s="161"/>
      <c r="D26" s="161"/>
      <c r="E26" s="16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9" t="s">
        <v>216</v>
      </c>
      <c r="E29" s="160"/>
    </row>
    <row r="30" spans="1:5" ht="40" customHeight="1" x14ac:dyDescent="0.35">
      <c r="A30" s="128"/>
      <c r="B30" s="128"/>
      <c r="C30" s="129" t="str">
        <f>IF(AND(A30="",B30=""),"",A30-B30)</f>
        <v/>
      </c>
      <c r="D30" s="162"/>
      <c r="E30" s="163"/>
    </row>
    <row r="31" spans="1:5" ht="15" customHeight="1" x14ac:dyDescent="0.35">
      <c r="A31" s="164"/>
      <c r="B31" s="165"/>
      <c r="C31" s="165"/>
      <c r="D31" s="165"/>
      <c r="E31" s="166"/>
    </row>
    <row r="32" spans="1:5" ht="24.75" customHeight="1" x14ac:dyDescent="0.35">
      <c r="A32" s="37" t="s">
        <v>217</v>
      </c>
      <c r="B32" s="38"/>
      <c r="C32" s="37" t="s">
        <v>82</v>
      </c>
      <c r="D32" s="157"/>
      <c r="E32" s="158"/>
    </row>
    <row r="33" spans="1:5" ht="18" customHeight="1" x14ac:dyDescent="0.35">
      <c r="A33" s="37" t="s">
        <v>83</v>
      </c>
      <c r="B33" s="106" t="s">
        <v>145</v>
      </c>
      <c r="C33" s="39" t="s">
        <v>84</v>
      </c>
      <c r="D33" s="151" t="s">
        <v>145</v>
      </c>
      <c r="E33" s="152"/>
    </row>
    <row r="34" spans="1:5" ht="26" x14ac:dyDescent="0.35">
      <c r="A34" s="39" t="s">
        <v>218</v>
      </c>
      <c r="B34" s="38"/>
      <c r="C34" s="39" t="s">
        <v>219</v>
      </c>
      <c r="D34" s="153"/>
      <c r="E34" s="154"/>
    </row>
    <row r="35" spans="1:5" ht="26" x14ac:dyDescent="0.35">
      <c r="A35" s="39" t="s">
        <v>220</v>
      </c>
      <c r="B35" s="38"/>
      <c r="C35" s="39" t="s">
        <v>222</v>
      </c>
      <c r="D35" s="153"/>
      <c r="E35" s="154"/>
    </row>
    <row r="36" spans="1:5" ht="25.5" customHeight="1" x14ac:dyDescent="0.35">
      <c r="A36" s="39" t="s">
        <v>221</v>
      </c>
      <c r="B36" s="38"/>
      <c r="C36" s="39" t="s">
        <v>223</v>
      </c>
      <c r="D36" s="155"/>
      <c r="E36" s="155"/>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 ySplit="4" topLeftCell="B5" activePane="bottomRight" state="frozen"/>
      <selection activeCell="B5" sqref="B5"/>
      <selection pane="topRight" activeCell="B5" sqref="B5"/>
      <selection pane="bottomLeft" activeCell="B5" sqref="B5"/>
      <selection pane="bottomRight" activeCell="D5" sqref="D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UP3231</v>
      </c>
      <c r="C5" s="119" t="str">
        <f>IF('Loan Outstanding Report'!$H$5="", "", 'Loan Outstanding Report'!$H$5)</f>
        <v>Dudhai</v>
      </c>
      <c r="D5" s="41" t="s">
        <v>282</v>
      </c>
      <c r="E5" s="65">
        <v>46000</v>
      </c>
      <c r="F5" s="131" t="s">
        <v>284</v>
      </c>
      <c r="G5" s="132" t="s">
        <v>283</v>
      </c>
      <c r="H5" s="49" t="s">
        <v>297</v>
      </c>
      <c r="I5" s="120" t="s">
        <v>267</v>
      </c>
      <c r="J5" s="120" t="s">
        <v>269</v>
      </c>
      <c r="K5" s="120" t="s">
        <v>271</v>
      </c>
      <c r="L5" s="11">
        <v>352359209</v>
      </c>
      <c r="M5" s="65" t="s">
        <v>272</v>
      </c>
      <c r="N5" s="124">
        <v>42000</v>
      </c>
      <c r="O5" s="124">
        <v>2240</v>
      </c>
      <c r="P5" s="121" t="s">
        <v>139</v>
      </c>
      <c r="Q5" s="80">
        <v>45784</v>
      </c>
      <c r="R5" s="124">
        <v>2240</v>
      </c>
      <c r="S5" s="124">
        <v>0</v>
      </c>
      <c r="T5" s="124">
        <v>0</v>
      </c>
      <c r="U5" s="125">
        <f t="shared" ref="U5" si="0">IF(AND(ISBLANK(R5),ISBLANK(S5),ISBLANK(T5)),"",R5-(S5+T5))</f>
        <v>2240</v>
      </c>
      <c r="V5" s="117" t="s">
        <v>203</v>
      </c>
      <c r="W5" s="122" t="s">
        <v>294</v>
      </c>
    </row>
    <row r="6" spans="1:23" ht="25" customHeight="1" x14ac:dyDescent="0.3">
      <c r="A6" s="64">
        <v>2</v>
      </c>
      <c r="B6" s="60" t="str">
        <f>IF(J6&lt;&gt;"", $B$5, "")</f>
        <v>UP3231</v>
      </c>
      <c r="C6" s="119" t="str">
        <f>IF(J6&lt;&gt;"", $C$5, "")</f>
        <v>Dudhai</v>
      </c>
      <c r="D6" s="41" t="s">
        <v>282</v>
      </c>
      <c r="E6" s="65">
        <v>46000</v>
      </c>
      <c r="F6" s="38" t="s">
        <v>284</v>
      </c>
      <c r="G6" s="49" t="s">
        <v>283</v>
      </c>
      <c r="H6" s="49" t="s">
        <v>297</v>
      </c>
      <c r="I6" s="120" t="s">
        <v>267</v>
      </c>
      <c r="J6" s="120" t="s">
        <v>285</v>
      </c>
      <c r="K6" s="120" t="s">
        <v>287</v>
      </c>
      <c r="L6" s="11">
        <v>352229672</v>
      </c>
      <c r="M6" s="65" t="s">
        <v>289</v>
      </c>
      <c r="N6" s="124">
        <v>42000</v>
      </c>
      <c r="O6" s="124">
        <v>2240</v>
      </c>
      <c r="P6" s="121" t="s">
        <v>139</v>
      </c>
      <c r="Q6" s="80">
        <v>45846</v>
      </c>
      <c r="R6" s="124">
        <v>2240</v>
      </c>
      <c r="S6" s="124">
        <v>0</v>
      </c>
      <c r="T6" s="124">
        <v>0</v>
      </c>
      <c r="U6" s="125">
        <f t="shared" ref="U6:U69" si="1">IF(AND(ISBLANK(R6),ISBLANK(S6),ISBLANK(T6)),"",R6-(S6+T6))</f>
        <v>2240</v>
      </c>
      <c r="V6" s="117" t="s">
        <v>203</v>
      </c>
      <c r="W6" s="122" t="s">
        <v>295</v>
      </c>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H1" zoomScale="90" zoomScaleNormal="90" workbookViewId="0">
      <selection activeCell="BJ7" sqref="BJ7"/>
    </sheetView>
  </sheetViews>
  <sheetFormatPr defaultColWidth="0" defaultRowHeight="14.5" zeroHeight="1" x14ac:dyDescent="0.35"/>
  <cols>
    <col min="1" max="1" width="7.3632812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4" width="8.81640625" style="99" customWidth="1"/>
    <col min="15" max="15" width="26.36328125" style="99" customWidth="1"/>
    <col min="16" max="16" width="8.81640625" style="99" customWidth="1"/>
    <col min="17" max="17" width="14.1796875" style="99" customWidth="1"/>
    <col min="18" max="18" width="16.54296875" style="99"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257</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258</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259</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261</v>
      </c>
      <c r="F5" s="38" t="s">
        <v>262</v>
      </c>
      <c r="G5" s="84" t="s">
        <v>263</v>
      </c>
      <c r="H5" s="38" t="s">
        <v>262</v>
      </c>
      <c r="I5" s="84">
        <v>181739</v>
      </c>
      <c r="J5" s="38" t="s">
        <v>264</v>
      </c>
      <c r="K5" s="84">
        <v>181739</v>
      </c>
      <c r="L5" s="84" t="s">
        <v>265</v>
      </c>
      <c r="M5" s="38" t="s">
        <v>266</v>
      </c>
      <c r="N5" s="84">
        <v>311024</v>
      </c>
      <c r="O5" s="84" t="s">
        <v>267</v>
      </c>
      <c r="P5" s="84">
        <v>427754</v>
      </c>
      <c r="Q5" s="38" t="s">
        <v>268</v>
      </c>
      <c r="R5" s="38" t="s">
        <v>253</v>
      </c>
      <c r="S5" s="84" t="s">
        <v>269</v>
      </c>
      <c r="T5" s="84" t="s">
        <v>269</v>
      </c>
      <c r="U5" s="84" t="s">
        <v>270</v>
      </c>
      <c r="V5" s="84" t="s">
        <v>248</v>
      </c>
      <c r="W5" s="84">
        <v>541</v>
      </c>
      <c r="X5" s="38" t="s">
        <v>254</v>
      </c>
      <c r="Y5" s="84">
        <v>352359209</v>
      </c>
      <c r="Z5" s="38" t="s">
        <v>271</v>
      </c>
      <c r="AA5" s="108" t="s">
        <v>272</v>
      </c>
      <c r="AB5" s="84">
        <v>42000</v>
      </c>
      <c r="AC5" s="108" t="s">
        <v>273</v>
      </c>
      <c r="AD5" s="84">
        <v>24</v>
      </c>
      <c r="AE5" s="84" t="s">
        <v>274</v>
      </c>
      <c r="AF5" s="84" t="s">
        <v>275</v>
      </c>
      <c r="AG5" s="108" t="s">
        <v>276</v>
      </c>
      <c r="AH5" s="84" t="s">
        <v>255</v>
      </c>
      <c r="AI5" s="108" t="s">
        <v>277</v>
      </c>
      <c r="AJ5" s="84">
        <v>2240</v>
      </c>
      <c r="AK5" s="84">
        <v>2240</v>
      </c>
      <c r="AL5" s="108" t="s">
        <v>278</v>
      </c>
      <c r="AM5" s="84">
        <v>33150.61</v>
      </c>
      <c r="AN5" s="112">
        <v>11649.39</v>
      </c>
      <c r="AO5" s="112">
        <v>44800</v>
      </c>
      <c r="AP5" s="112">
        <v>8849.39</v>
      </c>
      <c r="AQ5" s="112">
        <v>477.61</v>
      </c>
      <c r="AR5" s="112">
        <v>9327</v>
      </c>
      <c r="AS5" s="112">
        <v>8849.39</v>
      </c>
      <c r="AT5" s="112">
        <v>477.61</v>
      </c>
      <c r="AU5" s="112">
        <v>9327</v>
      </c>
      <c r="AV5" s="84">
        <v>28</v>
      </c>
      <c r="AW5" s="84">
        <v>216</v>
      </c>
      <c r="AX5" s="84" t="s">
        <v>281</v>
      </c>
      <c r="AY5" s="108"/>
      <c r="AZ5" s="84"/>
      <c r="BA5" s="84"/>
      <c r="BB5" s="84" t="s">
        <v>279</v>
      </c>
      <c r="BC5" s="84" t="s">
        <v>145</v>
      </c>
      <c r="BD5" s="108" t="s">
        <v>280</v>
      </c>
      <c r="BE5" s="84">
        <v>42000</v>
      </c>
      <c r="BF5" s="38" t="s">
        <v>269</v>
      </c>
      <c r="BG5" s="84" t="s">
        <v>260</v>
      </c>
      <c r="BH5" s="114" t="s">
        <v>293</v>
      </c>
      <c r="BI5" s="38" t="s">
        <v>110</v>
      </c>
      <c r="BJ5" s="85">
        <v>46000</v>
      </c>
      <c r="BK5" s="84"/>
      <c r="BL5" s="38" t="s">
        <v>114</v>
      </c>
      <c r="BM5" s="115" t="s">
        <v>119</v>
      </c>
      <c r="BN5" s="116" t="s">
        <v>201</v>
      </c>
      <c r="BO5" s="84" t="s">
        <v>242</v>
      </c>
      <c r="BP5" s="84">
        <v>2240</v>
      </c>
      <c r="BQ5" s="117" t="s">
        <v>204</v>
      </c>
      <c r="BR5" s="130" t="s">
        <v>294</v>
      </c>
    </row>
    <row r="6" spans="1:70" s="113" customFormat="1" ht="15" customHeight="1" x14ac:dyDescent="0.35">
      <c r="A6" s="84">
        <v>2</v>
      </c>
      <c r="B6" s="38" t="s">
        <v>245</v>
      </c>
      <c r="C6" s="38" t="s">
        <v>246</v>
      </c>
      <c r="D6" s="38" t="s">
        <v>247</v>
      </c>
      <c r="E6" s="38" t="s">
        <v>261</v>
      </c>
      <c r="F6" s="38" t="s">
        <v>262</v>
      </c>
      <c r="G6" s="84" t="s">
        <v>263</v>
      </c>
      <c r="H6" s="38" t="s">
        <v>262</v>
      </c>
      <c r="I6" s="84">
        <v>181739</v>
      </c>
      <c r="J6" s="38" t="s">
        <v>264</v>
      </c>
      <c r="K6" s="84">
        <v>181739</v>
      </c>
      <c r="L6" s="84" t="s">
        <v>265</v>
      </c>
      <c r="M6" s="38" t="s">
        <v>266</v>
      </c>
      <c r="N6" s="84">
        <v>311024</v>
      </c>
      <c r="O6" s="84" t="s">
        <v>267</v>
      </c>
      <c r="P6" s="84">
        <v>427754</v>
      </c>
      <c r="Q6" s="38" t="s">
        <v>268</v>
      </c>
      <c r="R6" s="38" t="s">
        <v>253</v>
      </c>
      <c r="S6" s="84" t="s">
        <v>285</v>
      </c>
      <c r="T6" s="84" t="s">
        <v>285</v>
      </c>
      <c r="U6" s="84" t="s">
        <v>286</v>
      </c>
      <c r="V6" s="84" t="s">
        <v>248</v>
      </c>
      <c r="W6" s="84">
        <v>541</v>
      </c>
      <c r="X6" s="38" t="s">
        <v>254</v>
      </c>
      <c r="Y6" s="84">
        <v>352229672</v>
      </c>
      <c r="Z6" s="38" t="s">
        <v>287</v>
      </c>
      <c r="AA6" s="108" t="s">
        <v>289</v>
      </c>
      <c r="AB6" s="84">
        <v>42000</v>
      </c>
      <c r="AC6" s="108" t="s">
        <v>273</v>
      </c>
      <c r="AD6" s="84">
        <v>24</v>
      </c>
      <c r="AE6" s="84" t="s">
        <v>274</v>
      </c>
      <c r="AF6" s="84" t="s">
        <v>290</v>
      </c>
      <c r="AG6" s="108" t="s">
        <v>291</v>
      </c>
      <c r="AH6" s="84" t="s">
        <v>255</v>
      </c>
      <c r="AI6" s="108" t="s">
        <v>277</v>
      </c>
      <c r="AJ6" s="84">
        <v>2240</v>
      </c>
      <c r="AK6" s="84">
        <v>2240</v>
      </c>
      <c r="AL6" s="108" t="s">
        <v>292</v>
      </c>
      <c r="AM6" s="84">
        <v>42000</v>
      </c>
      <c r="AN6" s="112">
        <v>12450</v>
      </c>
      <c r="AO6" s="112">
        <v>54450</v>
      </c>
      <c r="AP6" s="112">
        <v>0</v>
      </c>
      <c r="AQ6" s="112">
        <v>0</v>
      </c>
      <c r="AR6" s="112">
        <v>0</v>
      </c>
      <c r="AS6" s="112">
        <v>0</v>
      </c>
      <c r="AT6" s="112">
        <v>0</v>
      </c>
      <c r="AU6" s="112">
        <v>0</v>
      </c>
      <c r="AV6" s="84">
        <v>25</v>
      </c>
      <c r="AW6" s="84"/>
      <c r="AX6" s="84"/>
      <c r="AY6" s="108"/>
      <c r="AZ6" s="84"/>
      <c r="BA6" s="84"/>
      <c r="BB6" s="84" t="s">
        <v>256</v>
      </c>
      <c r="BC6" s="84"/>
      <c r="BD6" s="108" t="s">
        <v>145</v>
      </c>
      <c r="BE6" s="84">
        <v>0</v>
      </c>
      <c r="BF6" s="38" t="s">
        <v>285</v>
      </c>
      <c r="BG6" s="84" t="s">
        <v>288</v>
      </c>
      <c r="BH6" s="114" t="s">
        <v>296</v>
      </c>
      <c r="BI6" s="38" t="s">
        <v>111</v>
      </c>
      <c r="BJ6" s="85">
        <v>46000</v>
      </c>
      <c r="BK6" s="84"/>
      <c r="BL6" s="38" t="s">
        <v>114</v>
      </c>
      <c r="BM6" s="115" t="s">
        <v>119</v>
      </c>
      <c r="BN6" s="116" t="s">
        <v>200</v>
      </c>
      <c r="BO6" s="84" t="s">
        <v>242</v>
      </c>
      <c r="BP6" s="84">
        <v>2240</v>
      </c>
      <c r="BQ6" s="117" t="s">
        <v>204</v>
      </c>
      <c r="BR6" s="130" t="s">
        <v>295</v>
      </c>
    </row>
    <row r="7" spans="1:70" s="113" customFormat="1" ht="15" customHeight="1" x14ac:dyDescent="0.35">
      <c r="A7" s="84"/>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2025-12-11T06:53:19Z</dcterms:modified>
</cp:coreProperties>
</file>