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haira (Kupari)- FN25-26-03257\"/>
    </mc:Choice>
  </mc:AlternateContent>
  <xr:revisionPtr revIDLastSave="0" documentId="13_ncr:1_{7263D642-8F2C-4EA7-A7F6-4CB8273924F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<sst xmlns="http://schemas.openxmlformats.org/spreadsheetml/2006/main" count="347" uniqueCount="296">
  <si>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</si>
  <si>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</si>
  <si>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</si>
  <si>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</si>
  <si>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</si>
  <si>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</si>
  <si>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</si>
  <si>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</si>
  <si>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</si>
  <si>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</si>
  <si>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</si>
  <si>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</si>
  <si>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</si>
  <si>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</si>
  <si>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</si>
  <si>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</si>
  <si>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</si>
  <si>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</si>
  <si>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</si>
  <si>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</si>
  <si>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</si>
  <si>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</si>
  <si>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</si>
  <si>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</si>
  <si>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</si>
  <si>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</si>
  <si>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</si>
  <si>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</si>
  <si>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</si>
  <si>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</si>
  <si>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</si>
  <si>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</si>
  <si>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</si>
  <si>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</si>
  <si>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</si>
  <si>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</si>
  <si>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</si>
  <si>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</si>
  <si>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</si>
  <si>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</si>
  <si>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</si>
  <si>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</si>
  <si>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</si>
  <si>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</si>
  <si>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</si>
  <si>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</si>
  <si>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</si>
  <si>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</si>
  <si>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</si>
  <si>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</si>
  <si>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</si>
  <si>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</si>
  <si>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</si>
  <si>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</si>
  <si>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</si>
  <si>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</si>
  <si>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</si>
  <si>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</si>
  <si>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</si>
  <si>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</si>
  <si>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</si>
  <si>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</si>
  <si>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</si>
  <si>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</si>
  <si>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</si>
  <si>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</si>
  <si>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</si>
  <si>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</si>
  <si>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</si>
  <si>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</si>
  <si>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</si>
  <si>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</si>
  <si>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</si>
  <si>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</si>
  <si>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</si>
  <si>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</si>
  <si>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</si>
  <si>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</si>
  <si>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</si>
  <si>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</si>
  <si>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</si>
  <si>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</si>
  <si>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</si>
  <si>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</si>
  <si>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</si>
  <si>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</si>
  <si>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</si>
  <si>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</si>
  <si>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</si>
  <si>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</si>
  <si>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</si>
  <si>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</si>
  <si>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</si>
  <si>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</si>
  <si>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</si>
  <si>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</si>
  <si>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</si>
  <si>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</si>
  <si>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</si>
  <si>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</si>
  <si>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</si>
  <si>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</si>
  <si>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</si>
  <si>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</si>
  <si>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</si>
  <si>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</si>
  <si>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</si>
  <si>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</si>
  <si>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</si>
  <si>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</si>
  <si>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</si>
  <si>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</si>
  <si>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</si>
  <si>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</si>
  <si>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</si>
  <si>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</si>
  <si>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</si>
  <si>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</si>
  <si>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</si>
  <si>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</si>
  <si>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</si>
  <si>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</si>
  <si>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</si>
  <si>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</si>
  <si>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</si>
  <si>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</si>
  <si>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</si>
  <si>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</si>
  <si>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</si>
  <si>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</si>
  <si>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</si>
  <si>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</si>
  <si>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</si>
  <si>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</si>
  <si>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</si>
  <si>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</si>
  <si>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</si>
  <si>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</si>
  <si>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</si>
  <si>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</si>
  <si>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</si>
  <si>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</si>
  <si>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</si>
  <si>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</si>
  <si>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</si>
  <si>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</si>
  <si>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</si>
  <si>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</si>
  <si>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</si>
  <si>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</si>
  <si>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</si>
  <si>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</si>
  <si>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</si>
  <si>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</si>
  <si>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</si>
  <si>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</si>
  <si>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</si>
  <si>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</si>
  <si>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</si>
  <si>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</si>
  <si>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</si>
  <si>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</si>
  <si>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</si>
  <si>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</si>
  <si>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</si>
  <si>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</si>
  <si>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</si>
  <si>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</si>
  <si>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</si>
  <si>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</si>
  <si>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</si>
  <si>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</si>
  <si>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</si>
  <si>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</si>
  <si>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</si>
  <si>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</si>
  <si>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</si>
  <si>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</si>
  <si>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</si>
  <si>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</si>
  <si>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</si>
  <si>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</si>
  <si>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</si>
  <si>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</si>
  <si>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</si>
  <si>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</si>
  <si>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</si>
  <si>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</si>
  <si>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</si>
  <si>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</si>
  <si>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</si>
  <si>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</si>
  <si>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</si>
  <si>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</si>
  <si>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</si>
  <si>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</si>
  <si>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</si>
  <si>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</si>
  <si>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</si>
  <si>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</si>
  <si>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</si>
  <si>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</si>
  <si>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</si>
  <si>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</si>
  <si>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</si>
  <si>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</si>
  <si>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</si>
  <si>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</si>
  <si>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</si>
  <si>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</si>
  <si>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</si>
  <si>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</si>
  <si>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</si>
  <si>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</si>
  <si>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</si>
  <si>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</si>
  <si>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</si>
  <si>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</si>
  <si>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</si>
  <si>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</si>
  <si>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</si>
  <si>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</si>
  <si>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</si>
  <si>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</si>
  <si>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</si>
  <si>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</si>
  <si>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</si>
  <si>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</si>
  <si>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</si>
  <si>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</si>
  <si>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</si>
  <si>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</si>
  <si>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</si>
  <si>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</si>
  <si>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</si>
  <si>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</si>
  <si>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</si>
  <si>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</si>
  <si>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</si>
  <si>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</si>
  <si>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</si>
  <si>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</si>
  <si>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</si>
  <si>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</si>
  <si>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</si>
  <si>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</si>
  <si>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</si>
  <si>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</si>
  <si>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Sanjaya Kumar Sahoo/SF0070624</t>
  </si>
  <si>
    <t>East</t>
  </si>
  <si>
    <t>Odisha</t>
  </si>
  <si>
    <t>Bhadrak</t>
  </si>
  <si>
    <t>ORGL1564</t>
  </si>
  <si>
    <t>Khaira(Kupari)</t>
  </si>
  <si>
    <t>SF0049909</t>
  </si>
  <si>
    <t>Chandan Kumar Patra</t>
  </si>
  <si>
    <t>Chetana</t>
  </si>
  <si>
    <t>HINDU</t>
  </si>
  <si>
    <t>Open</t>
  </si>
  <si>
    <t>Malaya Pritam Lenka/SF0097052</t>
  </si>
  <si>
    <t>CSS</t>
  </si>
  <si>
    <t>I have verified cash closing of Khaira barnch ON Dt-08/12/25 and found cash difference of RS 8500/- and as for BM expelanation I have put the amount in Patty cash.</t>
  </si>
  <si>
    <t>As per BM say there is a CDM deoposite isue of RS 8500/- on Dt-02/12/25 for which branch have raised a mail on dt-03/12/25.</t>
  </si>
  <si>
    <t>Dual Staff</t>
  </si>
  <si>
    <t>Gyanendra Jena</t>
  </si>
  <si>
    <t>SF0031436</t>
  </si>
  <si>
    <t>Branch Manager</t>
  </si>
  <si>
    <t xml:space="preserve">Available &amp; Updated </t>
  </si>
  <si>
    <t>Branch Quality Manager</t>
  </si>
  <si>
    <t>Sunil Kumar Behera/SF0029643</t>
  </si>
  <si>
    <t>Krushna Chandra Sahoo/SF0083225</t>
  </si>
  <si>
    <t>Alok Kumar Maharana/SF0083414</t>
  </si>
  <si>
    <t>Bisalakana</t>
  </si>
  <si>
    <t>SF0083471</t>
  </si>
  <si>
    <t>Bijaya Kumar Rout</t>
  </si>
  <si>
    <t>bilaspata-498215</t>
  </si>
  <si>
    <t>498215 Radha1</t>
  </si>
  <si>
    <t>SSF2931011</t>
  </si>
  <si>
    <t>OBC</t>
  </si>
  <si>
    <t>Agriculture &amp; Farming</t>
  </si>
  <si>
    <t>SONALI PARIDA</t>
  </si>
  <si>
    <t>23-Dec-2023</t>
  </si>
  <si>
    <t>Fri</t>
  </si>
  <si>
    <t>2</t>
  </si>
  <si>
    <t>3.07 Yrs</t>
  </si>
  <si>
    <t>14 Nov 2022</t>
  </si>
  <si>
    <t>&gt; 2 to 4 Years</t>
  </si>
  <si>
    <t>09-Feb-2024</t>
  </si>
  <si>
    <t>05-Aug-2025</t>
  </si>
  <si>
    <t>SF0088859</t>
  </si>
  <si>
    <t>Dipak Kumar Sethi</t>
  </si>
  <si>
    <t>Terminated</t>
  </si>
  <si>
    <t>FN25-26-03257</t>
  </si>
  <si>
    <t>1.As per cash receipt number 4356-175 borrower  SONALI PARIDA/354266547 has paid Rs 25600/- to  BM Dipak Kumar Sethi/SF0088859 on dtd.17-03-25 but BM did FIMO recovery entry Rs 2780/- each on dtd. 18-03-25, 03-07-25 &amp; 05-08-25. Remaining Rs 17260/- has not remitted to branch.
2.As per digital payment evidence borrower has paid Rs 12260/- on 17-03-25 to banking name Suhana Khatun (Spouse of BM as per HR Confirmation)and as per borrower statement she has paid Rs 13340 against which BM issued cash receipt of Rs 25600/-.
3.As per LO Bijaya Kumar Rout/SF0083471 BM Dipak Kumar Sethi/SF0088859 paid to him for FIMO recovery entry on 03-07-25 and after leaving branch BM again handed over Rs 2780/- on dtd. 05-08-25 for FIMO recovery entry.</t>
  </si>
  <si>
    <t>FIR Not Filled</t>
  </si>
  <si>
    <t>After caseload verification total of Rs 25600/- misappropriation of cash observed. Out of which amount recovered of Rs.8340 &amp; Net fraud of Rs.17260.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</si>
</sst>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.5"/>
      <color rgb="FF000000"/>
      <name val="Aptos Narrow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8" borderId="1" xfId="0" applyFont="1" applyFill="1" applyBorder="1" applyAlignment="1" applyProtection="1">
      <alignment vertical="center"/>
      <protection locked="0"/>
    </xf>
    <xf numFmtId="0" fontId="2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ORGL1564</v>
      </c>
      <c r="D5" s="63" t="str">
        <f>IF('Physical Cash at Safe'!D28="Yes", 'Physical Cash at Safe'!B4, 'Borrower Wise Details'!C5)</f>
        <v>Khaira(Kupari)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46000</v>
      </c>
      <c r="H5" s="107" t="s">
        <v>260</v>
      </c>
      <c r="I5" s="61">
        <v>46009</v>
      </c>
      <c r="J5" s="74" t="str">
        <f>IF('Physical Cash at Safe'!D28="Yes",'Physical Cash at Safe'!E28,IF('Borrower Wise Details'!D5&lt;&gt;"",'Borrower Wise Details'!D5,""))</f>
        <v>FN25-26-03257</v>
      </c>
      <c r="K5" s="81">
        <v>1</v>
      </c>
      <c r="L5" s="82">
        <v>25600</v>
      </c>
      <c r="M5" s="82">
        <v>8340</v>
      </c>
      <c r="N5" s="130" t="s">
        <v>269</v>
      </c>
      <c r="O5" s="82" t="s">
        <v>270</v>
      </c>
      <c r="P5" s="82" t="s">
        <v>271</v>
      </c>
      <c r="Q5" s="82" t="s">
        <v>248</v>
      </c>
      <c r="R5" s="75" t="str">
        <f>IF('Physical Cash at Safe'!$D$28="Yes", 'Physical Cash at Safe'!$A$28, IF('Borrower Wise Details'!F5&lt;&gt;"", 'Borrower Wise Details'!F5, ""))</f>
        <v>Dipak Kumar Sethi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SF0088859</v>
      </c>
      <c r="U5" s="77" t="s">
        <v>291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247</v>
      </c>
      <c r="Z5" s="61">
        <v>46000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E5" s="126">
        <f>IF(AND(AC5="", AD5=""), "", IF(AD5="", AC5, AC5 - IF(ISNUMBER(AD5), AD5, 0)))</f>
        <v>17260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46010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ORGL1564</v>
      </c>
      <c r="C5" s="50" t="str">
        <f>IF('Fraud Investigation Report'!D5="", "", 'Fraud Investigation Report'!D5)</f>
        <v>Khaira(Kupari)</v>
      </c>
      <c r="D5" s="68" t="str">
        <f>IF(OR('Fraud Investigation Report'!R5="", 'Fraud Investigation Report'!R5=0), "", 'Fraud Investigation Report'!R5)</f>
        <v>Dipak Kumar Sethi</v>
      </c>
      <c r="E5" s="68" t="str">
        <f>IF(OR('Fraud Investigation Report'!T5="", 'Fraud Investigation Report'!T5=0), "", 'Fraud Investigation Report'!T5)</f>
        <v>SF0088859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FN25-26-03257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25600</v>
      </c>
      <c r="O5" s="69">
        <f>IF('Fraud Investigation Report'!AD5="", "", 'Fraud Investigation Report'!AD5)</f>
        <v>8340</v>
      </c>
      <c r="P5" s="126">
        <f>IF(AND(N5="", O5=""), "", IF(O5="", N5, N5 - IF(ISNUMBER(O5), O5, 0)))</f>
        <v>17260</v>
      </c>
      <c r="Q5" s="49"/>
      <c r="R5" s="84" t="s">
        <v>294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7" t="s">
        <v>2</v>
      </c>
      <c r="B1" s="158"/>
      <c r="C1" s="158"/>
      <c r="D1" s="158"/>
      <c r="E1" s="159"/>
    </row>
    <row r="2" spans="1:5" ht="18" x14ac:dyDescent="0.35">
      <c r="A2" s="14"/>
      <c r="B2" s="160" t="s">
        <v>3</v>
      </c>
      <c r="C2" s="160"/>
      <c r="D2" s="16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46000</v>
      </c>
      <c r="C6" s="18">
        <v>45999</v>
      </c>
      <c r="D6" s="18">
        <v>46000</v>
      </c>
      <c r="E6" s="19">
        <v>0.27777777777777779</v>
      </c>
    </row>
    <row r="7" spans="1:5" ht="15.6" x14ac:dyDescent="0.3">
      <c r="A7" s="161" t="s">
        <v>70</v>
      </c>
      <c r="B7" s="162"/>
      <c r="C7" s="162"/>
      <c r="D7" s="162"/>
      <c r="E7" s="162"/>
    </row>
    <row r="8" spans="1:5" ht="15" customHeight="1" x14ac:dyDescent="0.3">
      <c r="A8" s="163" t="s">
        <v>71</v>
      </c>
      <c r="B8" s="165" t="s">
        <v>92</v>
      </c>
      <c r="C8" s="166"/>
      <c r="D8" s="167" t="s">
        <v>72</v>
      </c>
      <c r="E8" s="168"/>
    </row>
    <row r="9" spans="1:5" ht="14.4" x14ac:dyDescent="0.3">
      <c r="A9" s="16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</v>
      </c>
      <c r="C11" s="23">
        <f>B11*A11</f>
        <v>9000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12</v>
      </c>
      <c r="E14" s="23">
        <f t="shared" si="0"/>
        <v>600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56</v>
      </c>
      <c r="C18" s="23">
        <f>B18</f>
        <v>56</v>
      </c>
      <c r="D18" s="27">
        <v>26</v>
      </c>
      <c r="E18" s="28">
        <f>D18</f>
        <v>26</v>
      </c>
    </row>
    <row r="19" spans="1:5" ht="14.4" x14ac:dyDescent="0.3">
      <c r="A19" s="29"/>
      <c r="B19" s="30" t="s">
        <v>76</v>
      </c>
      <c r="C19" s="31">
        <f>SUM(C10:C18)</f>
        <v>9256</v>
      </c>
      <c r="D19" s="30" t="s">
        <v>76</v>
      </c>
      <c r="E19" s="31">
        <f>SUM(E10:E18)</f>
        <v>756</v>
      </c>
    </row>
    <row r="20" spans="1:5" ht="30" customHeight="1" x14ac:dyDescent="0.3">
      <c r="A20" s="169" t="s">
        <v>97</v>
      </c>
      <c r="B20" s="170"/>
      <c r="C20" s="32">
        <v>756</v>
      </c>
      <c r="D20" s="33" t="s">
        <v>91</v>
      </c>
      <c r="E20" s="34">
        <v>8500</v>
      </c>
    </row>
    <row r="21" spans="1:5" ht="30" customHeight="1" x14ac:dyDescent="0.3">
      <c r="A21" s="171" t="s">
        <v>88</v>
      </c>
      <c r="B21" s="172"/>
      <c r="C21" s="34"/>
      <c r="D21" s="33" t="s">
        <v>89</v>
      </c>
      <c r="E21" s="34"/>
    </row>
    <row r="22" spans="1:5" ht="30" customHeight="1" x14ac:dyDescent="0.3">
      <c r="A22" s="171" t="s">
        <v>77</v>
      </c>
      <c r="B22" s="172"/>
      <c r="C22" s="34"/>
      <c r="D22" s="35" t="s">
        <v>78</v>
      </c>
      <c r="E22" s="34"/>
    </row>
    <row r="23" spans="1:5" ht="30" customHeight="1" x14ac:dyDescent="0.3">
      <c r="A23" s="171" t="s">
        <v>79</v>
      </c>
      <c r="B23" s="17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6" t="s">
        <v>261</v>
      </c>
      <c r="C24" s="156"/>
      <c r="D24" s="156"/>
      <c r="E24" s="156"/>
    </row>
    <row r="25" spans="1:5" ht="57.75" customHeight="1" x14ac:dyDescent="0.3">
      <c r="A25" s="36" t="s">
        <v>81</v>
      </c>
      <c r="B25" s="145" t="s">
        <v>262</v>
      </c>
      <c r="C25" s="145"/>
      <c r="D25" s="145"/>
      <c r="E25" s="145"/>
    </row>
    <row r="26" spans="1:5" ht="20.100000000000001" customHeight="1" x14ac:dyDescent="0.3">
      <c r="A26" s="150" t="s">
        <v>189</v>
      </c>
      <c r="B26" s="150"/>
      <c r="C26" s="150"/>
      <c r="D26" s="150"/>
      <c r="E26" s="15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8" t="s">
        <v>218</v>
      </c>
      <c r="E29" s="14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1"/>
      <c r="E30" s="152"/>
    </row>
    <row r="31" spans="1:5" ht="15" customHeight="1" x14ac:dyDescent="0.3">
      <c r="A31" s="153"/>
      <c r="B31" s="154"/>
      <c r="C31" s="154"/>
      <c r="D31" s="154"/>
      <c r="E31" s="155"/>
    </row>
    <row r="32" spans="1:5" ht="24.75" customHeight="1" x14ac:dyDescent="0.3">
      <c r="A32" s="37" t="s">
        <v>219</v>
      </c>
      <c r="B32" s="38" t="s">
        <v>263</v>
      </c>
      <c r="C32" s="37" t="s">
        <v>82</v>
      </c>
      <c r="D32" s="146" t="s">
        <v>267</v>
      </c>
      <c r="E32" s="147"/>
    </row>
    <row r="33" spans="1:5" ht="18" customHeight="1" x14ac:dyDescent="0.3">
      <c r="A33" s="37" t="s">
        <v>83</v>
      </c>
      <c r="B33" s="106">
        <v>219</v>
      </c>
      <c r="C33" s="39" t="s">
        <v>84</v>
      </c>
      <c r="D33" s="140">
        <v>275</v>
      </c>
      <c r="E33" s="141"/>
    </row>
    <row r="34" spans="1:5" ht="27.6" x14ac:dyDescent="0.3">
      <c r="A34" s="39" t="s">
        <v>220</v>
      </c>
      <c r="B34" s="38" t="s">
        <v>264</v>
      </c>
      <c r="C34" s="39" t="s">
        <v>221</v>
      </c>
      <c r="D34" s="142" t="s">
        <v>255</v>
      </c>
      <c r="E34" s="143"/>
    </row>
    <row r="35" spans="1:5" ht="27.6" x14ac:dyDescent="0.3">
      <c r="A35" s="39" t="s">
        <v>222</v>
      </c>
      <c r="B35" s="38" t="s">
        <v>265</v>
      </c>
      <c r="C35" s="39" t="s">
        <v>224</v>
      </c>
      <c r="D35" s="142" t="s">
        <v>254</v>
      </c>
      <c r="E35" s="143"/>
    </row>
    <row r="36" spans="1:5" ht="25.5" customHeight="1" x14ac:dyDescent="0.3">
      <c r="A36" s="39" t="s">
        <v>223</v>
      </c>
      <c r="B36" s="38" t="s">
        <v>266</v>
      </c>
      <c r="C36" s="39" t="s">
        <v>225</v>
      </c>
      <c r="D36" s="144" t="s">
        <v>268</v>
      </c>
      <c r="E36" s="14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ORGL1564</v>
      </c>
      <c r="C5" s="119" t="str">
        <f>IF('Loan Outstanding Report'!$H$5="", "", 'Loan Outstanding Report'!$H$5)</f>
        <v>Khaira(Kupari)</v>
      </c>
      <c r="D5" s="136" t="s">
        <v>292</v>
      </c>
      <c r="E5" s="65">
        <v>46000</v>
      </c>
      <c r="F5" s="134" t="s">
        <v>290</v>
      </c>
      <c r="G5" s="133" t="s">
        <v>289</v>
      </c>
      <c r="H5" s="49" t="s">
        <v>266</v>
      </c>
      <c r="I5" s="120" t="s">
        <v>275</v>
      </c>
      <c r="J5" s="120" t="s">
        <v>277</v>
      </c>
      <c r="K5" s="120" t="s">
        <v>280</v>
      </c>
      <c r="L5" s="11">
        <v>354266547</v>
      </c>
      <c r="M5" s="65" t="s">
        <v>281</v>
      </c>
      <c r="N5" s="124">
        <v>52000</v>
      </c>
      <c r="O5" s="124">
        <v>2780</v>
      </c>
      <c r="P5" s="121" t="s">
        <v>140</v>
      </c>
      <c r="Q5" s="80">
        <v>45733</v>
      </c>
      <c r="R5" s="124">
        <v>25600</v>
      </c>
      <c r="S5" s="124">
        <v>8340</v>
      </c>
      <c r="T5" s="124">
        <v>0</v>
      </c>
      <c r="U5" s="125">
        <f t="shared" ref="U5" si="0">IF(AND(ISBLANK(R5),ISBLANK(S5),ISBLANK(T5)),"",R5-(S5+T5))</f>
        <v>17260</v>
      </c>
      <c r="V5" s="117" t="s">
        <v>203</v>
      </c>
      <c r="W5" s="138" t="s">
        <v>293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2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si="1"/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1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1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1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1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1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1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C1" zoomScale="80" zoomScaleNormal="80" workbookViewId="0">
      <selection activeCell="C5" sqref="C5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1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1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2">
        <v>0.76597222222222228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68922</v>
      </c>
      <c r="J5" s="38" t="s">
        <v>272</v>
      </c>
      <c r="K5" s="84">
        <v>68922</v>
      </c>
      <c r="L5" s="84" t="s">
        <v>273</v>
      </c>
      <c r="M5" s="38" t="s">
        <v>274</v>
      </c>
      <c r="N5" s="84">
        <v>110924</v>
      </c>
      <c r="O5" s="84" t="s">
        <v>275</v>
      </c>
      <c r="P5" s="84">
        <v>524648</v>
      </c>
      <c r="Q5" s="38" t="s">
        <v>276</v>
      </c>
      <c r="R5" s="38" t="s">
        <v>256</v>
      </c>
      <c r="S5" s="84" t="s">
        <v>277</v>
      </c>
      <c r="T5" s="84" t="s">
        <v>277</v>
      </c>
      <c r="U5" s="84" t="s">
        <v>278</v>
      </c>
      <c r="V5" s="84" t="s">
        <v>257</v>
      </c>
      <c r="W5" s="84">
        <v>0</v>
      </c>
      <c r="X5" s="38" t="s">
        <v>279</v>
      </c>
      <c r="Y5" s="84">
        <v>354266547</v>
      </c>
      <c r="Z5" s="38" t="s">
        <v>280</v>
      </c>
      <c r="AA5" s="108" t="s">
        <v>281</v>
      </c>
      <c r="AB5" s="84">
        <v>52000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287</v>
      </c>
      <c r="AJ5" s="84">
        <v>2780</v>
      </c>
      <c r="AK5" s="84">
        <v>2780</v>
      </c>
      <c r="AL5" s="108" t="s">
        <v>288</v>
      </c>
      <c r="AM5" s="84">
        <v>30943.69</v>
      </c>
      <c r="AN5" s="112">
        <v>13536.31</v>
      </c>
      <c r="AO5" s="112">
        <v>44480</v>
      </c>
      <c r="AP5" s="112">
        <v>21056.31</v>
      </c>
      <c r="AQ5" s="112">
        <v>2136.69</v>
      </c>
      <c r="AR5" s="112">
        <v>23193</v>
      </c>
      <c r="AS5" s="112">
        <v>14735.55</v>
      </c>
      <c r="AT5" s="112">
        <v>1944.45</v>
      </c>
      <c r="AU5" s="112">
        <v>16680</v>
      </c>
      <c r="AV5" s="84">
        <v>22</v>
      </c>
      <c r="AW5" s="84"/>
      <c r="AX5" s="84"/>
      <c r="AY5" s="108"/>
      <c r="AZ5" s="84"/>
      <c r="BA5" s="84"/>
      <c r="BB5" s="84" t="s">
        <v>258</v>
      </c>
      <c r="BC5" s="84"/>
      <c r="BD5" s="108"/>
      <c r="BE5" s="84">
        <v>0</v>
      </c>
      <c r="BF5" s="38"/>
      <c r="BG5" s="135"/>
      <c r="BH5" s="114" t="s">
        <v>259</v>
      </c>
      <c r="BI5" s="38" t="s">
        <v>110</v>
      </c>
      <c r="BJ5" s="85">
        <v>46000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25600</v>
      </c>
      <c r="BQ5" s="117" t="s">
        <v>208</v>
      </c>
      <c r="BR5" s="137" t="s">
        <v>293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135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6:BG8 BG10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2025-12-19T05:59:18Z</dcterms:modified>
</cp:coreProperties>
</file>