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Dhamara-FN25-26-03263\"/>
    </mc:Choice>
  </mc:AlternateContent>
  <xr:revisionPtr revIDLastSave="0" documentId="13_ncr:1_{09DA34B2-58B6-48FB-8265-140F78619EA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<sst xmlns="http://schemas.openxmlformats.org/spreadsheetml/2006/main" count="364" uniqueCount="300">
  <si>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</si>
  <si>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</si>
  <si>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</si>
  <si>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</si>
  <si>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</si>
  <si>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</si>
  <si>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</si>
  <si>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</si>
  <si>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</si>
  <si>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</si>
  <si>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</si>
  <si>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</si>
  <si>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</si>
  <si>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</si>
  <si>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</si>
  <si>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</si>
  <si>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</si>
  <si>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</si>
  <si>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</si>
  <si>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</si>
  <si>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</si>
  <si>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</si>
  <si>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</si>
  <si>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</si>
  <si>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</si>
  <si>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</si>
  <si>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</si>
  <si>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</si>
  <si>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</si>
  <si>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</si>
  <si>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</si>
  <si>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</si>
  <si>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</si>
  <si>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</si>
  <si>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</si>
  <si>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</si>
  <si>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</si>
  <si>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</si>
  <si>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</si>
  <si>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</si>
  <si>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</si>
  <si>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</si>
  <si>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</si>
  <si>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</si>
  <si>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</si>
  <si>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</si>
  <si>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</si>
  <si>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</si>
  <si>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</si>
  <si>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</si>
  <si>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</si>
  <si>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</si>
  <si>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</si>
  <si>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</si>
  <si>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</si>
  <si>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</si>
  <si>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</si>
  <si>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</si>
  <si>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</si>
  <si>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</si>
  <si>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</si>
  <si>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</si>
  <si>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</si>
  <si>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</si>
  <si>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</si>
  <si>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</si>
  <si>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</si>
  <si>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</si>
  <si>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</si>
  <si>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</si>
  <si>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</si>
  <si>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</si>
  <si>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</si>
  <si>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</si>
  <si>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</si>
  <si>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</si>
  <si>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</si>
  <si>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</si>
  <si>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</si>
  <si>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</si>
  <si>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</si>
  <si>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</si>
  <si>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</si>
  <si>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</si>
  <si>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</si>
  <si>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</si>
  <si>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</si>
  <si>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</si>
  <si>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</si>
  <si>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</si>
  <si>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</si>
  <si>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</si>
  <si>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</si>
  <si>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</si>
  <si>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</si>
  <si>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</si>
  <si>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</si>
  <si>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</si>
  <si>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</si>
  <si>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</si>
  <si>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</si>
  <si>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</si>
  <si>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</si>
  <si>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</si>
  <si>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</si>
  <si>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</si>
  <si>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</si>
  <si>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</si>
  <si>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</si>
  <si>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</si>
  <si>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</si>
  <si>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</si>
  <si>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</si>
  <si>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</si>
  <si>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</si>
  <si>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</si>
  <si>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</si>
  <si>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</si>
  <si>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</si>
  <si>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</si>
  <si>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</si>
  <si>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</si>
  <si>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</si>
  <si>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</si>
  <si>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</si>
  <si>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</si>
  <si>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</si>
  <si>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</si>
  <si>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</si>
  <si>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</si>
  <si>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</si>
  <si>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</si>
  <si>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</si>
  <si>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</si>
  <si>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</si>
  <si>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</si>
  <si>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</si>
  <si>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</si>
  <si>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</si>
  <si>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</si>
  <si>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</si>
  <si>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</si>
  <si>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</si>
  <si>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</si>
  <si>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</si>
  <si>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</si>
  <si>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</si>
  <si>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</si>
  <si>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</si>
  <si>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</si>
  <si>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</si>
  <si>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</si>
  <si>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</si>
  <si>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</si>
  <si>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</si>
  <si>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</si>
  <si>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</si>
  <si>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</si>
  <si>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</si>
  <si>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</si>
  <si>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</si>
  <si>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</si>
  <si>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</si>
  <si>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</si>
  <si>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</si>
  <si>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</si>
  <si>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</si>
  <si>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</si>
  <si>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</si>
  <si>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</si>
  <si>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</si>
  <si>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</si>
  <si>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</si>
  <si>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</si>
  <si>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</si>
  <si>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</si>
  <si>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</si>
  <si>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</si>
  <si>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</si>
  <si>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</si>
  <si>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</si>
  <si>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</si>
  <si>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</si>
  <si>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</si>
  <si>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</si>
  <si>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</si>
  <si>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</si>
  <si>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</si>
  <si>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</si>
  <si>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</si>
  <si>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</si>
  <si>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</si>
  <si>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</si>
  <si>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</si>
  <si>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</si>
  <si>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</si>
  <si>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</si>
  <si>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</si>
  <si>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</si>
  <si>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</si>
  <si>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</si>
  <si>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</si>
  <si>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</si>
  <si>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</si>
  <si>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</si>
  <si>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</si>
  <si>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</si>
  <si>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</si>
  <si>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</si>
  <si>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</si>
  <si>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</si>
  <si>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</si>
  <si>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</si>
  <si>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</si>
  <si>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</si>
  <si>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</si>
  <si>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</si>
  <si>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</si>
  <si>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</si>
  <si>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</si>
  <si>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</si>
  <si>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</si>
  <si>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</si>
  <si>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</si>
  <si>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</si>
  <si>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</si>
  <si>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</si>
  <si>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</si>
  <si>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</si>
  <si>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</si>
  <si>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</si>
  <si>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</si>
  <si>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</si>
  <si>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</si>
  <si>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</si>
  <si>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</si>
  <si>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</si>
  <si>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</si>
  <si>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</si>
  <si>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</si>
  <si>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</si>
  <si>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</si>
  <si>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</si>
  <si>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</si>
  <si>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</si>
  <si>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</si>
  <si>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</si>
  <si>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</si>
  <si>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</si>
  <si>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</si>
  <si>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R</t>
  </si>
  <si>
    <t>L</t>
  </si>
  <si>
    <t>Sanjaya Kumar Sahoo/SF0070624</t>
  </si>
  <si>
    <t>East</t>
  </si>
  <si>
    <t>Bhadrak</t>
  </si>
  <si>
    <t>OR3107</t>
  </si>
  <si>
    <t>Dhamara</t>
  </si>
  <si>
    <t>Dosinga</t>
  </si>
  <si>
    <t>SF0092645</t>
  </si>
  <si>
    <t>Lakshmana Behera</t>
  </si>
  <si>
    <t>Dosinga C17</t>
  </si>
  <si>
    <t>Dosinga C17 Sasmita B1</t>
  </si>
  <si>
    <t>Chetana</t>
  </si>
  <si>
    <t>SID951375032256</t>
  </si>
  <si>
    <t>OBC</t>
  </si>
  <si>
    <t>HINDU</t>
  </si>
  <si>
    <t>Stationery Business</t>
  </si>
  <si>
    <t>PURNIMA GIRI</t>
  </si>
  <si>
    <t>07-Apr-2024</t>
  </si>
  <si>
    <t>08</t>
  </si>
  <si>
    <t>3</t>
  </si>
  <si>
    <t>4.29 Yrs</t>
  </si>
  <si>
    <t>03 Sep 2021</t>
  </si>
  <si>
    <t>&gt; 4 to 6 Years</t>
  </si>
  <si>
    <t>08-May-2024</t>
  </si>
  <si>
    <t>29-Oct-2025</t>
  </si>
  <si>
    <t>Open</t>
  </si>
  <si>
    <t/>
  </si>
  <si>
    <t>9337083114</t>
  </si>
  <si>
    <t>Amarendra Malik/SF0059488</t>
  </si>
  <si>
    <t>As per Borrower Statement/Loan Card Evidence borrower(PURNIMA GIRI/356338886) paid her EMI amount Rs 3840/- each on dtd.08-11-24, 08-12-24, &amp; 08-04-25 to LO Sahejad quadri Quadri/SF0071195 but staff has not remitted at office.</t>
  </si>
  <si>
    <t>Sahejad quadri Quadri</t>
  </si>
  <si>
    <t>SF0071195</t>
  </si>
  <si>
    <t>LO</t>
  </si>
  <si>
    <t>As per Borrower Statement/Loan Card Evidence borrower paid her EMI amount Rs 3840/- on dtd.08-11-24 to LO Sahejad quadri Quadri /SF0071195 but staff has not remitted at office.</t>
  </si>
  <si>
    <t>As per Borrower Statement/Loan Card Evidence borrower paid her EMI amount Rs 3840/- on dtd.08-12-24 to LO Sahejad quadri Quadri /SF0071195 but staff has not remitted at office.</t>
  </si>
  <si>
    <t>As per Borrower Statement/Loan Card Evidence borrower paid her EMI amount Rs 3840/- on dtd.08-04-25 to LO Sahejad quadri Quadri /SF0071195 but staff has not remitted at office.</t>
  </si>
  <si>
    <t>FN25-26-03263</t>
  </si>
  <si>
    <t>Sangram Nath</t>
  </si>
  <si>
    <t>SF0056595</t>
  </si>
  <si>
    <t>BM</t>
  </si>
  <si>
    <t>CSS</t>
  </si>
  <si>
    <t>Sunil Kumar Behera/SF0029643</t>
  </si>
  <si>
    <t>Krushna Chandra Sahoo/SF0083225</t>
  </si>
  <si>
    <t>Alok Kumar Maharana/SF0083414</t>
  </si>
  <si>
    <t>Terminated</t>
  </si>
  <si>
    <t>Completed-Report Submitted</t>
  </si>
  <si>
    <t>Loan Officer</t>
  </si>
  <si>
    <t>Fraud amount Observed Rs.11520/-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</si>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</sst>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OR3107</v>
      </c>
      <c r="D5" s="63" t="str">
        <f>IF('Physical Cash at Safe'!D28="Yes", 'Physical Cash at Safe'!B4, 'Borrower Wise Details'!C5)</f>
        <v>Dhamara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46008</v>
      </c>
      <c r="H5" s="107" t="s">
        <v>291</v>
      </c>
      <c r="I5" s="61">
        <v>46010</v>
      </c>
      <c r="J5" s="74" t="str">
        <f>IF('Physical Cash at Safe'!D28="Yes",'Physical Cash at Safe'!E28,IF('Borrower Wise Details'!D5&lt;&gt;"",'Borrower Wise Details'!D5,""))</f>
        <v>FN25-26-03263</v>
      </c>
      <c r="K5" s="81">
        <v>3</v>
      </c>
      <c r="L5" s="82">
        <v>11520</v>
      </c>
      <c r="M5" s="82">
        <v>0</v>
      </c>
      <c r="N5" s="82" t="s">
        <v>292</v>
      </c>
      <c r="O5" s="82" t="s">
        <v>293</v>
      </c>
      <c r="P5" s="82" t="s">
        <v>294</v>
      </c>
      <c r="Q5" s="82" t="s">
        <v>252</v>
      </c>
      <c r="R5" s="75" t="str">
        <f>IF('Physical Cash at Safe'!$D$28="Yes", 'Physical Cash at Safe'!$A$28, IF('Borrower Wise Details'!F5&lt;&gt;"", 'Borrower Wise Details'!F5, ""))</f>
        <v>Sahejad quadri Quadri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SF0071195</v>
      </c>
      <c r="U5" s="77" t="s">
        <v>295</v>
      </c>
      <c r="V5" s="61">
        <v>45855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296</v>
      </c>
      <c r="Z5" s="61">
        <v>46008</v>
      </c>
      <c r="AA5" s="61">
        <v>46013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11520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11520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46013</v>
      </c>
      <c r="AH5" s="70" t="s">
        <v>298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OR3107</v>
      </c>
      <c r="C5" s="50" t="str">
        <f>IF('Fraud Investigation Report'!D5="", "", 'Fraud Investigation Report'!D5)</f>
        <v>Dhamara</v>
      </c>
      <c r="D5" s="68" t="str">
        <f>IF(OR('Fraud Investigation Report'!R5="", 'Fraud Investigation Report'!R5=0), "", 'Fraud Investigation Report'!R5)</f>
        <v>Sahejad quadri Quadri</v>
      </c>
      <c r="E5" s="68" t="str">
        <f>IF(OR('Fraud Investigation Report'!T5="", 'Fraud Investigation Report'!T5=0), "", 'Fraud Investigation Report'!T5)</f>
        <v>SF0071195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11520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11520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11520</v>
      </c>
      <c r="Q5" s="49"/>
      <c r="R5" s="84" t="s">
        <v>299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255</v>
      </c>
      <c r="B4" s="41" t="s">
        <v>256</v>
      </c>
      <c r="C4" s="41" t="s">
        <v>254</v>
      </c>
      <c r="D4" s="41" t="s">
        <v>254</v>
      </c>
      <c r="E4" s="41" t="s">
        <v>254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46008</v>
      </c>
      <c r="C6" s="18">
        <v>46007</v>
      </c>
      <c r="D6" s="18">
        <v>46008</v>
      </c>
      <c r="E6" s="19">
        <v>0.27083333333333331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>
        <v>0</v>
      </c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39.9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37" t="s">
        <v>249</v>
      </c>
      <c r="E32" s="138"/>
    </row>
    <row r="33" spans="1:5" ht="18" customHeight="1" x14ac:dyDescent="0.3">
      <c r="A33" s="37" t="s">
        <v>83</v>
      </c>
      <c r="B33" s="106" t="s">
        <v>250</v>
      </c>
      <c r="C33" s="39" t="s">
        <v>84</v>
      </c>
      <c r="D33" s="131" t="s">
        <v>251</v>
      </c>
      <c r="E33" s="132"/>
    </row>
    <row r="34" spans="1:5" ht="27.6" x14ac:dyDescent="0.3">
      <c r="A34" s="39" t="s">
        <v>220</v>
      </c>
      <c r="B34" s="38" t="s">
        <v>288</v>
      </c>
      <c r="C34" s="39" t="s">
        <v>221</v>
      </c>
      <c r="D34" s="133" t="s">
        <v>259</v>
      </c>
      <c r="E34" s="134"/>
    </row>
    <row r="35" spans="1:5" ht="27.6" x14ac:dyDescent="0.3">
      <c r="A35" s="39" t="s">
        <v>222</v>
      </c>
      <c r="B35" s="38" t="s">
        <v>289</v>
      </c>
      <c r="C35" s="39" t="s">
        <v>224</v>
      </c>
      <c r="D35" s="133" t="s">
        <v>258</v>
      </c>
      <c r="E35" s="134"/>
    </row>
    <row r="36" spans="1:5" ht="25.5" customHeight="1" x14ac:dyDescent="0.3">
      <c r="A36" s="39" t="s">
        <v>223</v>
      </c>
      <c r="B36" s="38" t="s">
        <v>290</v>
      </c>
      <c r="C36" s="39" t="s">
        <v>225</v>
      </c>
      <c r="D36" s="135" t="s">
        <v>283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8" sqref="A8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OR3107</v>
      </c>
      <c r="C5" s="119" t="str">
        <f>IF('Loan Outstanding Report'!$H$5="", "", 'Loan Outstanding Report'!$H$5)</f>
        <v>Dhamara</v>
      </c>
      <c r="D5" s="41" t="s">
        <v>287</v>
      </c>
      <c r="E5" s="65">
        <v>46008</v>
      </c>
      <c r="F5" s="38" t="s">
        <v>281</v>
      </c>
      <c r="G5" s="49" t="s">
        <v>282</v>
      </c>
      <c r="H5" s="49" t="s">
        <v>297</v>
      </c>
      <c r="I5" s="120" t="s">
        <v>260</v>
      </c>
      <c r="J5" s="120" t="s">
        <v>263</v>
      </c>
      <c r="K5" s="120" t="s">
        <v>267</v>
      </c>
      <c r="L5" s="11">
        <v>356338886</v>
      </c>
      <c r="M5" s="65" t="s">
        <v>268</v>
      </c>
      <c r="N5" s="124">
        <v>72000</v>
      </c>
      <c r="O5" s="124">
        <v>3840</v>
      </c>
      <c r="P5" s="121" t="s">
        <v>139</v>
      </c>
      <c r="Q5" s="80">
        <v>45604</v>
      </c>
      <c r="R5" s="124">
        <v>3840</v>
      </c>
      <c r="S5" s="124">
        <v>0</v>
      </c>
      <c r="T5" s="124">
        <v>0</v>
      </c>
      <c r="U5" s="125">
        <f t="shared" ref="U5" si="0">IF(AND(ISBLANK(R5),ISBLANK(S5),ISBLANK(T5)),"",R5-(S5+T5))</f>
        <v>3840</v>
      </c>
      <c r="V5" s="117" t="s">
        <v>201</v>
      </c>
      <c r="W5" s="122" t="s">
        <v>284</v>
      </c>
    </row>
    <row r="6" spans="1:23" ht="24.9" customHeight="1" x14ac:dyDescent="0.3">
      <c r="A6" s="64">
        <v>2</v>
      </c>
      <c r="B6" s="60" t="str">
        <f>IF(J6&lt;&gt;"", $B$5, "")</f>
        <v>OR3107</v>
      </c>
      <c r="C6" s="119" t="str">
        <f>IF(J6&lt;&gt;"", $C$5, "")</f>
        <v>Dhamara</v>
      </c>
      <c r="D6" s="41" t="str">
        <f>IF(J6&lt;&gt;"", $D$5, "")</f>
        <v>FN25-26-03263</v>
      </c>
      <c r="E6" s="65">
        <v>46008</v>
      </c>
      <c r="F6" s="38" t="str">
        <f>IF(J6&lt;&gt;"", $F$5, "")</f>
        <v>Sahejad quadri Quadri</v>
      </c>
      <c r="G6" s="49" t="str">
        <f>IF(J6&lt;&gt;"", $G$5, "")</f>
        <v>SF0071195</v>
      </c>
      <c r="H6" s="49" t="str">
        <f>IF(J6&lt;&gt;"", $H$5, "")</f>
        <v>Loan Officer</v>
      </c>
      <c r="I6" s="120" t="s">
        <v>260</v>
      </c>
      <c r="J6" s="120" t="s">
        <v>263</v>
      </c>
      <c r="K6" s="120" t="s">
        <v>267</v>
      </c>
      <c r="L6" s="11">
        <v>356338886</v>
      </c>
      <c r="M6" s="65" t="s">
        <v>268</v>
      </c>
      <c r="N6" s="124">
        <v>72000</v>
      </c>
      <c r="O6" s="124">
        <v>3840</v>
      </c>
      <c r="P6" s="121" t="s">
        <v>139</v>
      </c>
      <c r="Q6" s="80">
        <v>45634</v>
      </c>
      <c r="R6" s="124">
        <v>3840</v>
      </c>
      <c r="S6" s="124">
        <v>0</v>
      </c>
      <c r="T6" s="124">
        <v>0</v>
      </c>
      <c r="U6" s="125">
        <f t="shared" ref="U6:U69" si="1">IF(AND(ISBLANK(R6),ISBLANK(S6),ISBLANK(T6)),"",R6-(S6+T6))</f>
        <v>3840</v>
      </c>
      <c r="V6" s="117" t="s">
        <v>201</v>
      </c>
      <c r="W6" s="122" t="s">
        <v>285</v>
      </c>
    </row>
    <row r="7" spans="1:23" ht="24.9" customHeight="1" x14ac:dyDescent="0.3">
      <c r="A7" s="64">
        <v>3</v>
      </c>
      <c r="B7" s="60" t="str">
        <f t="shared" ref="B7:B70" si="2">IF(J7&lt;&gt;"", $B$5, "")</f>
        <v>OR3107</v>
      </c>
      <c r="C7" s="119" t="str">
        <f t="shared" ref="C7:C70" si="3">IF(J7&lt;&gt;"", $C$5, "")</f>
        <v>Dhamara</v>
      </c>
      <c r="D7" s="41" t="str">
        <f t="shared" ref="D7:D70" si="4">IF(J7&lt;&gt;"", $D$5, "")</f>
        <v>FN25-26-03263</v>
      </c>
      <c r="E7" s="65">
        <v>46008</v>
      </c>
      <c r="F7" s="38" t="str">
        <f t="shared" ref="F7:F70" si="5">IF(J7&lt;&gt;"", $F$5, "")</f>
        <v>Sahejad quadri Quadri</v>
      </c>
      <c r="G7" s="49" t="str">
        <f t="shared" ref="G7:G70" si="6">IF(J7&lt;&gt;"", $G$5, "")</f>
        <v>SF0071195</v>
      </c>
      <c r="H7" s="49" t="str">
        <f t="shared" ref="H7:H70" si="7">IF(J7&lt;&gt;"", $H$5, "")</f>
        <v>Loan Officer</v>
      </c>
      <c r="I7" s="120" t="s">
        <v>260</v>
      </c>
      <c r="J7" s="120" t="s">
        <v>263</v>
      </c>
      <c r="K7" s="120" t="s">
        <v>267</v>
      </c>
      <c r="L7" s="11">
        <v>356338886</v>
      </c>
      <c r="M7" s="65" t="s">
        <v>268</v>
      </c>
      <c r="N7" s="124">
        <v>72000</v>
      </c>
      <c r="O7" s="124">
        <v>3840</v>
      </c>
      <c r="P7" s="121" t="s">
        <v>139</v>
      </c>
      <c r="Q7" s="80">
        <v>45755</v>
      </c>
      <c r="R7" s="124">
        <v>3840</v>
      </c>
      <c r="S7" s="124">
        <v>0</v>
      </c>
      <c r="T7" s="124">
        <v>0</v>
      </c>
      <c r="U7" s="125">
        <f t="shared" si="1"/>
        <v>3840</v>
      </c>
      <c r="V7" s="117" t="s">
        <v>201</v>
      </c>
      <c r="W7" s="122" t="s">
        <v>286</v>
      </c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E5" activePane="bottomRight" state="frozen"/>
      <selection pane="topRight" activeCell="Q1" sqref="Q1"/>
      <selection pane="bottomLeft" activeCell="A5" sqref="A5"/>
      <selection pane="bottomRight" activeCell="BE5" sqref="BE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247</v>
      </c>
      <c r="D5" s="38" t="s">
        <v>254</v>
      </c>
      <c r="E5" s="38" t="s">
        <v>254</v>
      </c>
      <c r="F5" s="38" t="s">
        <v>254</v>
      </c>
      <c r="G5" s="84" t="s">
        <v>255</v>
      </c>
      <c r="H5" s="38" t="s">
        <v>256</v>
      </c>
      <c r="I5" s="84">
        <v>172696</v>
      </c>
      <c r="J5" s="38" t="s">
        <v>257</v>
      </c>
      <c r="K5" s="84">
        <v>172696</v>
      </c>
      <c r="L5" s="84" t="s">
        <v>258</v>
      </c>
      <c r="M5" s="38" t="s">
        <v>259</v>
      </c>
      <c r="N5" s="84">
        <v>366145</v>
      </c>
      <c r="O5" s="84" t="s">
        <v>260</v>
      </c>
      <c r="P5" s="84">
        <v>530656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0</v>
      </c>
      <c r="X5" s="38" t="s">
        <v>266</v>
      </c>
      <c r="Y5" s="84">
        <v>356338886</v>
      </c>
      <c r="Z5" s="38" t="s">
        <v>267</v>
      </c>
      <c r="AA5" s="108" t="s">
        <v>268</v>
      </c>
      <c r="AB5" s="84">
        <v>72000</v>
      </c>
      <c r="AC5" s="108" t="s">
        <v>269</v>
      </c>
      <c r="AD5" s="84">
        <v>24</v>
      </c>
      <c r="AE5" s="84" t="s">
        <v>270</v>
      </c>
      <c r="AF5" s="84" t="s">
        <v>271</v>
      </c>
      <c r="AG5" s="108" t="s">
        <v>272</v>
      </c>
      <c r="AH5" s="84" t="s">
        <v>273</v>
      </c>
      <c r="AI5" s="108" t="s">
        <v>274</v>
      </c>
      <c r="AJ5" s="84">
        <v>3840</v>
      </c>
      <c r="AK5" s="84">
        <v>3840</v>
      </c>
      <c r="AL5" s="108" t="s">
        <v>275</v>
      </c>
      <c r="AM5" s="84">
        <v>34461.5</v>
      </c>
      <c r="AN5" s="112">
        <v>15458.5</v>
      </c>
      <c r="AO5" s="112">
        <v>49920</v>
      </c>
      <c r="AP5" s="112">
        <v>37538.5</v>
      </c>
      <c r="AQ5" s="112">
        <v>4900.5</v>
      </c>
      <c r="AR5" s="112">
        <v>42439</v>
      </c>
      <c r="AS5" s="112">
        <v>22763.07</v>
      </c>
      <c r="AT5" s="112">
        <v>4116.93</v>
      </c>
      <c r="AU5" s="112">
        <v>26880</v>
      </c>
      <c r="AV5" s="84">
        <v>20</v>
      </c>
      <c r="AW5" s="84"/>
      <c r="AX5" s="84"/>
      <c r="AY5" s="108"/>
      <c r="AZ5" s="84"/>
      <c r="BA5" s="84"/>
      <c r="BB5" s="84" t="s">
        <v>276</v>
      </c>
      <c r="BC5" s="84" t="s">
        <v>277</v>
      </c>
      <c r="BD5" s="108"/>
      <c r="BE5" s="84">
        <v>0</v>
      </c>
      <c r="BF5" s="38" t="s">
        <v>263</v>
      </c>
      <c r="BG5" s="84" t="s">
        <v>278</v>
      </c>
      <c r="BH5" s="114" t="s">
        <v>279</v>
      </c>
      <c r="BI5" s="38" t="s">
        <v>110</v>
      </c>
      <c r="BJ5" s="85">
        <v>46008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11520</v>
      </c>
      <c r="BQ5" s="117" t="s">
        <v>201</v>
      </c>
      <c r="BR5" s="118" t="s">
        <v>280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2025-12-22T06:50:54Z</dcterms:modified>
</cp:coreProperties>
</file>