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D:\2025\Dec-25\Gadhada 134220\"/>
    </mc:Choice>
  </mc:AlternateContent>
  <xr:revisionPtr revIDLastSave="0" documentId="13_ncr:1_{62E05D6C-92A1-42A9-89A8-A0DB179D479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<sst xmlns="http://schemas.openxmlformats.org/spreadsheetml/2006/main" count="335" uniqueCount="290">
  <si>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</si>
  <si>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</si>
  <si>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</si>
  <si>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</si>
  <si>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</si>
  <si>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</si>
  <si>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</si>
  <si>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</si>
  <si>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</si>
  <si>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</si>
  <si>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</si>
  <si>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</si>
  <si>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</si>
  <si>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</si>
  <si>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</si>
  <si>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</si>
  <si>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</si>
  <si>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</si>
  <si>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</si>
  <si>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</si>
  <si>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</si>
  <si>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</si>
  <si>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</si>
  <si>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</si>
  <si>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</si>
  <si>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</si>
  <si>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</si>
  <si>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</si>
  <si>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</si>
  <si>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</si>
  <si>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</si>
  <si>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</si>
  <si>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</si>
  <si>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</si>
  <si>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</si>
  <si>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</si>
  <si>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</si>
  <si>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</si>
  <si>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</si>
  <si>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</si>
  <si>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</si>
  <si>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</si>
  <si>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</si>
  <si>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</si>
  <si>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</si>
  <si>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</si>
  <si>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</si>
  <si>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</si>
  <si>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</si>
  <si>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</si>
  <si>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</si>
  <si>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</si>
  <si>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</si>
  <si>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</si>
  <si>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</si>
  <si>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</si>
  <si>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</si>
  <si>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</si>
  <si>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</si>
  <si>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</si>
  <si>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</si>
  <si>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</si>
  <si>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</si>
  <si>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</si>
  <si>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</si>
  <si>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</si>
  <si>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</si>
  <si>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</si>
  <si>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</si>
  <si>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</si>
  <si>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</si>
  <si>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</si>
  <si>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</si>
  <si>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</si>
  <si>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</si>
  <si>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</si>
  <si>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</si>
  <si>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</si>
  <si>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</si>
  <si>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</si>
  <si>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</si>
  <si>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</si>
  <si>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</si>
  <si>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</si>
  <si>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</si>
  <si>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</si>
  <si>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</si>
  <si>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</si>
  <si>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</si>
  <si>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</si>
  <si>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</si>
  <si>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</si>
  <si>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</si>
  <si>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</si>
  <si>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</si>
  <si>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</si>
  <si>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</si>
  <si>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</si>
  <si>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</si>
  <si>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</si>
  <si>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</si>
  <si>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</si>
  <si>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</si>
  <si>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</si>
  <si>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</si>
  <si>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</si>
  <si>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</si>
  <si>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</si>
  <si>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</si>
  <si>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</si>
  <si>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</si>
  <si>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</si>
  <si>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</si>
  <si>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</si>
  <si>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</si>
  <si>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</si>
  <si>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</si>
  <si>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</si>
  <si>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</si>
  <si>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</si>
  <si>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</si>
  <si>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</si>
  <si>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</si>
  <si>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</si>
  <si>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</si>
  <si>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</si>
  <si>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</si>
  <si>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</si>
  <si>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</si>
  <si>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</si>
  <si>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</si>
  <si>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</si>
  <si>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</si>
  <si>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</si>
  <si>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</si>
  <si>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</si>
  <si>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</si>
  <si>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</si>
  <si>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</si>
  <si>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</si>
  <si>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</si>
  <si>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</si>
  <si>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</si>
  <si>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</si>
  <si>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</si>
  <si>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</si>
  <si>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</si>
  <si>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</si>
  <si>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</si>
  <si>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</si>
  <si>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</si>
  <si>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</si>
  <si>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</si>
  <si>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</si>
  <si>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</si>
  <si>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</si>
  <si>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</si>
  <si>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</si>
  <si>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</si>
  <si>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</si>
  <si>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</si>
  <si>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</si>
  <si>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</si>
  <si>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</si>
  <si>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</si>
  <si>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</si>
  <si>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</si>
  <si>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</si>
  <si>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</si>
  <si>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</si>
  <si>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</si>
  <si>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</si>
  <si>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</si>
  <si>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</si>
  <si>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</si>
  <si>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</si>
  <si>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</si>
  <si>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</si>
  <si>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</si>
  <si>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</si>
  <si>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</si>
  <si>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</si>
  <si>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</si>
  <si>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</si>
  <si>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</si>
  <si>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</si>
  <si>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</si>
  <si>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</si>
  <si>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</si>
  <si>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</si>
  <si>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</si>
  <si>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</si>
  <si>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</si>
  <si>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</si>
  <si>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</si>
  <si>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</si>
  <si>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</si>
  <si>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</si>
  <si>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</si>
  <si>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</si>
  <si>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</si>
  <si>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</si>
  <si>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</si>
  <si>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</si>
  <si>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</si>
  <si>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</si>
  <si>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</si>
  <si>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</si>
  <si>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</si>
  <si>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</si>
  <si>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</si>
  <si>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</si>
  <si>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</si>
  <si>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</si>
  <si>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</si>
  <si>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</si>
  <si>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</si>
  <si>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</si>
  <si>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</si>
  <si>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</si>
  <si>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</si>
  <si>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</si>
  <si>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</si>
  <si>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</si>
  <si>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</si>
  <si>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</si>
  <si>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</si>
  <si>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</si>
  <si>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</si>
  <si>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</si>
  <si>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</si>
  <si>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</si>
  <si>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</si>
  <si>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</si>
  <si>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</si>
  <si>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</si>
  <si>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</si>
  <si>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</si>
  <si>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</si>
  <si>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</si>
  <si>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</si>
  <si>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</si>
  <si>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</si>
  <si>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</si>
  <si>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</si>
  <si>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</si>
  <si>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</si>
  <si>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Chetana</t>
  </si>
  <si>
    <t>GENERAL</t>
  </si>
  <si>
    <t>No Action Taken</t>
  </si>
  <si>
    <t>CSS</t>
  </si>
  <si>
    <t>Reporting Time : 10:00</t>
  </si>
  <si>
    <t>Bhuvnesh Chudasama/SF0050048</t>
  </si>
  <si>
    <t>Completed-Report Submitted</t>
  </si>
  <si>
    <t>Form Date :19-12-25</t>
  </si>
  <si>
    <t>To Date :19-12-25</t>
  </si>
  <si>
    <t>GJ-1</t>
  </si>
  <si>
    <t>Ahmedabad</t>
  </si>
  <si>
    <t>GR3205</t>
  </si>
  <si>
    <t>Gadhada</t>
  </si>
  <si>
    <t>DERDI JANBAI</t>
  </si>
  <si>
    <t>SF0090866</t>
  </si>
  <si>
    <t>Makwana Ajay Hiralal</t>
  </si>
  <si>
    <t>DERDI JANBAI C13</t>
  </si>
  <si>
    <t>DERDI JANBAI C13 Luhariya gate1</t>
  </si>
  <si>
    <t>SSF3210365</t>
  </si>
  <si>
    <t>CHRISTIAN</t>
  </si>
  <si>
    <t>Agarbathi Making</t>
  </si>
  <si>
    <t>DHARJIYA NAYNABEN GAUTAMBHAI</t>
  </si>
  <si>
    <t>18-Jan-2023</t>
  </si>
  <si>
    <t>Tue</t>
  </si>
  <si>
    <t>1</t>
  </si>
  <si>
    <t>2.77 Yrs</t>
  </si>
  <si>
    <t>18 Jan 2023</t>
  </si>
  <si>
    <t>&gt; 2 to 4 Years</t>
  </si>
  <si>
    <t>02-Mar-2023</t>
  </si>
  <si>
    <t>02-Apr-2023</t>
  </si>
  <si>
    <t>Open</t>
  </si>
  <si>
    <t>30-Sep-2024</t>
  </si>
  <si>
    <t>Laljibhai Devkaranbhai Mir</t>
  </si>
  <si>
    <t>SF0064544</t>
  </si>
  <si>
    <t>Loan Officer</t>
  </si>
  <si>
    <t>FN25-26-03267</t>
  </si>
  <si>
    <t>Resigned-Exited</t>
  </si>
  <si>
    <t>Surpalsinh Chudasama/SF0061650</t>
  </si>
  <si>
    <t>Yusuf Metar/SF0010584</t>
  </si>
  <si>
    <t>Nikhil Rai/SF0075501</t>
  </si>
  <si>
    <t>Sudarshan Raosaheb Patil/SF0070235</t>
  </si>
  <si>
    <t>Laljibhai Devkaranbhai Mir/Loan Officer/SF0064544 was found involved in Precloser amount misappropriation 
(Precloser amount taken but not posted to concerned borrowers accounts) on the names of 1 borrowers for the 
amounting to Rs. 40000/- based on the evidence available.
Total Fraud Amount = Rs. 40000/-
Amount Recovered and Accounted in FIMO = Rs. 4693/-
Net Fraud Amount to be recovered = Rs.35307/-
1)Borrower has paid the amount of Rs. 40,000/-, on 2-Mar-23 after that Laljibhai Devkaranbhai Mir has posted the 2 EMI of Total Rs.4693/-(2443+2250) instead of posting the full amount or pre-closing the loan, he has posted only the EMI and remaining amount kept with himself.
2)Laljibhai Devkaranbhai Mir (SF0064544) appears both in the borrower’s statement and in the collection report i.e. the 2 EMIs were posted by Laljibhai Devkaranbhai Mir into the borrowers loan account, 1st is in April’2023 and 2nd is in March’2023.
3)When asked the borrower if she could recognize Lalji, the borrower responded: “I had paid him the money years ago, so how can I recognize him now? I only know his name.
4)As per confirmation with branch manager, The cash receipts held by the borrower, the receipt book is not available at the branch office. (Book Number – 43739).
5)The signature on the cash receipt does not match that of Laljibhai Devkaranbhai Mir.
6)The signature of the Branch Manager Jignesh Parmar is found available on the cash receipt for 02-Mar-2023 but as per the HR Record, the Jignesh Parmar had already been transferred to other Branch on 22-Feb-2023 from the Gadhada Branch.
7)When we spoke to Laljibhai Devkaranbhai Mir over telecall, he confirmed that he had taken the money and deposited it at the office with marking denominations in denomination book.
8)However, during a subsequent verification by the current Branch Manager, it was noted that the denominations for March 2023 were not found at the office.</t>
  </si>
  <si>
    <t>1)Borrower has paid the amount of Rs. 40,000/-, on 2-Mar-23 after that Laljibhai Devkaranbhai Mir has posted the 2 EMI of Total Rs.4693/-(2443+2250) instead of posting the full amount or pre-closing the loan, he has posted only the EMI and remaining amount kept with himself.
2)Laljibhai Devkaranbhai Mir (SF0064544) appears both in the borrower’s statement and in the collection report i.e. the 2 EMIs were posted by Laljibhai Devkaranbhai Mir into the borrowers loan account, 1st is in April’2023 and 2nd is in March’2023.
3)When asked the borrower if she could recognize Lalji, the borrower responded: “I had paid him the money years ago, so how can I recognize him now? I only know his name.
4)As per confirmation with branch manager, The cash receipts held by the borrower, the receipt book is not available at the branch office. (Book Number – 43739).
5)The signature on the cash receipt does not match that of Laljibhai Devkaranbhai Mir.
6)The signature of the Branch Manager Jignesh Parmar is found available on the cash receipt for 02-Mar-2023 but as per the HR Record, the Jignesh Parmar had already been transferred to other Branch on 22-Feb-2023 from the Gadhada Branch.
7)When we spoke to Laljibhai Devkaranbhai Mir over telecall, he confirmed that he had taken the money and deposited it at the office with marking denominations in denomination book.
8)However, during a subsequent verification by the current Branch Manager, it was noted that the denominations for March 2023 were not found at the 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</si>
</sst>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4" sqref="AA4"/>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GR3205</v>
      </c>
      <c r="D5" s="63" t="str">
        <f>IF('Physical Cash at Safe'!D28="Yes", 'Physical Cash at Safe'!B4, 'Borrower Wise Details'!C5)</f>
        <v>Gadhada</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GJ-1</v>
      </c>
      <c r="G5" s="61">
        <v>45971</v>
      </c>
      <c r="H5" s="107" t="s">
        <v>250</v>
      </c>
      <c r="I5" s="61">
        <v>46010</v>
      </c>
      <c r="J5" s="74" t="str">
        <f>IF('Physical Cash at Safe'!D28="Yes",'Physical Cash at Safe'!E28,IF('Borrower Wise Details'!D5&lt;&gt;"",'Borrower Wise Details'!D5,""))</f>
        <v>FN25-26-03267</v>
      </c>
      <c r="K5" s="81">
        <v>1</v>
      </c>
      <c r="L5" s="82">
        <v>40000</v>
      </c>
      <c r="M5" s="82">
        <v>4693</v>
      </c>
      <c r="N5" s="82" t="s">
        <v>284</v>
      </c>
      <c r="O5" s="82" t="s">
        <v>285</v>
      </c>
      <c r="P5" s="82" t="s">
        <v>286</v>
      </c>
      <c r="Q5" s="82" t="s">
        <v>287</v>
      </c>
      <c r="R5" s="75" t="str">
        <f>IF('Physical Cash at Safe'!$D$28="Yes", 'Physical Cash at Safe'!$A$28, IF('Borrower Wise Details'!F5&lt;&gt;"", 'Borrower Wise Details'!F5, ""))</f>
        <v>Laljibhai Devkaranbhai Mir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SF0064544</v>
      </c>
      <c r="U5" s="77" t="s">
        <v>283</v>
      </c>
      <c r="V5" s="61">
        <v>45069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253</v>
      </c>
      <c r="Z5" s="61">
        <v>46009</v>
      </c>
      <c r="AA5" s="61">
        <v>46010</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40000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4693</v>
      </c>
      <c r="AE5" s="126">
        <f>IF(AND(AC5="", AD5=""), "", IF(AD5="", AC5, AC5 - IF(ISNUMBER(AD5), AD5, 0)))</f>
        <v>35307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46012</v>
      </c>
      <c r="AH5" s="70" t="s">
        <v>288</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4" t="s">
        <v>87</v>
      </c>
      <c r="I3" s="134"/>
      <c r="J3" s="134"/>
      <c r="K3" s="134"/>
      <c r="L3" s="134"/>
      <c r="M3" s="134"/>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GR3205</v>
      </c>
      <c r="C5" s="50" t="str">
        <f>IF('Fraud Investigation Report'!D5="", "", 'Fraud Investigation Report'!D5)</f>
        <v>Gadhada</v>
      </c>
      <c r="D5" s="68" t="str">
        <f>IF(OR('Fraud Investigation Report'!R5="", 'Fraud Investigation Report'!R5=0), "", 'Fraud Investigation Report'!R5)</f>
        <v>Laljibhai Devkaranbhai Mir</v>
      </c>
      <c r="E5" s="68" t="str">
        <f>IF(OR('Fraud Investigation Report'!T5="", 'Fraud Investigation Report'!T5=0), "", 'Fraud Investigation Report'!T5)</f>
        <v>SF0064544</v>
      </c>
      <c r="F5" s="68" t="str">
        <f>IF(OR('Fraud Investigation Report'!S5="", 'Fraud Investigation Report'!S5=0), "", 'Fraud Investigation Report'!S5)</f>
        <v>Loan Officer</v>
      </c>
      <c r="G5" s="50" t="str">
        <f>IF('Fraud Investigation Report'!J5="", "", 'Fraud Investigation Report'!J5)</f>
        <v>FN25-26-03267</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40000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40000</v>
      </c>
      <c r="O5" s="69">
        <f>IF('Fraud Investigation Report'!AD5="", "", 'Fraud Investigation Report'!AD5)</f>
        <v>4693</v>
      </c>
      <c r="P5" s="126">
        <f>IF(AND(N5="", O5=""), "", IF(O5="", N5, N5 - IF(ISNUMBER(O5), O5, 0)))</f>
        <v>35307</v>
      </c>
      <c r="Q5" s="49"/>
      <c r="R5" s="84" t="s">
        <v>249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2" t="s">
        <v>2</v>
      </c>
      <c r="B1" s="153"/>
      <c r="C1" s="153"/>
      <c r="D1" s="153"/>
      <c r="E1" s="154"/>
    </row>
    <row r="2" spans="1:5" ht="18" x14ac:dyDescent="0.35">
      <c r="A2" s="14"/>
      <c r="B2" s="155" t="s">
        <v>3</v>
      </c>
      <c r="C2" s="155"/>
      <c r="D2" s="15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56" t="s">
        <v>70</v>
      </c>
      <c r="B7" s="157"/>
      <c r="C7" s="157"/>
      <c r="D7" s="157"/>
      <c r="E7" s="157"/>
    </row>
    <row r="8" spans="1:5" ht="15" customHeight="1" x14ac:dyDescent="0.3">
      <c r="A8" s="158" t="s">
        <v>71</v>
      </c>
      <c r="B8" s="160" t="s">
        <v>92</v>
      </c>
      <c r="C8" s="161"/>
      <c r="D8" s="162" t="s">
        <v>72</v>
      </c>
      <c r="E8" s="163"/>
    </row>
    <row r="9" spans="1:5" ht="14.4" x14ac:dyDescent="0.3">
      <c r="A9" s="15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4" t="s">
        <v>97</v>
      </c>
      <c r="B20" s="165"/>
      <c r="C20" s="32"/>
      <c r="D20" s="33" t="s">
        <v>91</v>
      </c>
      <c r="E20" s="34"/>
    </row>
    <row r="21" spans="1:5" ht="30" customHeight="1" x14ac:dyDescent="0.3">
      <c r="A21" s="166" t="s">
        <v>88</v>
      </c>
      <c r="B21" s="167"/>
      <c r="C21" s="34"/>
      <c r="D21" s="33" t="s">
        <v>89</v>
      </c>
      <c r="E21" s="34"/>
    </row>
    <row r="22" spans="1:5" ht="30" customHeight="1" x14ac:dyDescent="0.3">
      <c r="A22" s="166" t="s">
        <v>77</v>
      </c>
      <c r="B22" s="167"/>
      <c r="C22" s="34"/>
      <c r="D22" s="35" t="s">
        <v>78</v>
      </c>
      <c r="E22" s="34"/>
    </row>
    <row r="23" spans="1:5" ht="30" customHeight="1" x14ac:dyDescent="0.3">
      <c r="A23" s="166" t="s">
        <v>79</v>
      </c>
      <c r="B23" s="167"/>
      <c r="C23" s="52">
        <f>(C19+C21)-(E20+E21)-E19</f>
        <v>0</v>
      </c>
      <c r="D23" s="53" t="s">
        <v>213</v>
      </c>
      <c r="E23" s="34"/>
    </row>
    <row r="24" spans="1:5" ht="82.5" customHeight="1" x14ac:dyDescent="0.3">
      <c r="A24" s="33" t="s">
        <v>80</v>
      </c>
      <c r="B24" s="151"/>
      <c r="C24" s="151"/>
      <c r="D24" s="151"/>
      <c r="E24" s="151"/>
    </row>
    <row r="25" spans="1:5" ht="57.75" customHeight="1" x14ac:dyDescent="0.3">
      <c r="A25" s="36" t="s">
        <v>81</v>
      </c>
      <c r="B25" s="140"/>
      <c r="C25" s="140"/>
      <c r="D25" s="140"/>
      <c r="E25" s="140"/>
    </row>
    <row r="26" spans="1:5" ht="20.100000000000001" customHeight="1" x14ac:dyDescent="0.3">
      <c r="A26" s="145" t="s">
        <v>190</v>
      </c>
      <c r="B26" s="145"/>
      <c r="C26" s="145"/>
      <c r="D26" s="145"/>
      <c r="E26" s="145"/>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43" t="s">
        <v>216</v>
      </c>
      <c r="E29" s="144"/>
    </row>
    <row r="30" spans="1:5" ht="40.049999999999997" customHeight="1" x14ac:dyDescent="0.3">
      <c r="A30" s="128"/>
      <c r="B30" s="128"/>
      <c r="C30" s="129" t="str">
        <f>IF(AND(A30="",B30=""),"",A30-B30)</f>
        <v/>
      </c>
      <c r="D30" s="146"/>
      <c r="E30" s="147"/>
    </row>
    <row r="31" spans="1:5" ht="15" customHeight="1" x14ac:dyDescent="0.3">
      <c r="A31" s="148"/>
      <c r="B31" s="149"/>
      <c r="C31" s="149"/>
      <c r="D31" s="149"/>
      <c r="E31" s="150"/>
    </row>
    <row r="32" spans="1:5" ht="24.75" customHeight="1" x14ac:dyDescent="0.3">
      <c r="A32" s="37" t="s">
        <v>217</v>
      </c>
      <c r="B32" s="38"/>
      <c r="C32" s="37" t="s">
        <v>82</v>
      </c>
      <c r="D32" s="141"/>
      <c r="E32" s="142"/>
    </row>
    <row r="33" spans="1:5" ht="18" customHeight="1" x14ac:dyDescent="0.3">
      <c r="A33" s="37" t="s">
        <v>83</v>
      </c>
      <c r="B33" s="106" t="s">
        <v>145</v>
      </c>
      <c r="C33" s="39" t="s">
        <v>84</v>
      </c>
      <c r="D33" s="135" t="s">
        <v>145</v>
      </c>
      <c r="E33" s="136"/>
    </row>
    <row r="34" spans="1:5" ht="27.6" x14ac:dyDescent="0.3">
      <c r="A34" s="39" t="s">
        <v>218</v>
      </c>
      <c r="B34" s="38"/>
      <c r="C34" s="39" t="s">
        <v>219</v>
      </c>
      <c r="D34" s="137"/>
      <c r="E34" s="138"/>
    </row>
    <row r="35" spans="1:5" ht="27.6" x14ac:dyDescent="0.3">
      <c r="A35" s="39" t="s">
        <v>220</v>
      </c>
      <c r="B35" s="38"/>
      <c r="C35" s="39" t="s">
        <v>222</v>
      </c>
      <c r="D35" s="137"/>
      <c r="E35" s="138"/>
    </row>
    <row r="36" spans="1:5" ht="25.5" customHeight="1" x14ac:dyDescent="0.3">
      <c r="A36" s="39" t="s">
        <v>221</v>
      </c>
      <c r="B36" s="38"/>
      <c r="C36" s="39" t="s">
        <v>223</v>
      </c>
      <c r="D36" s="139"/>
      <c r="E36" s="139"/>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2" zoomScaleNormal="10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GR3205</v>
      </c>
      <c r="C5" s="119" t="str">
        <f>IF('Loan Outstanding Report'!$H$5="", "", 'Loan Outstanding Report'!$H$5)</f>
        <v>Gadhada</v>
      </c>
      <c r="D5" s="130" t="s">
        <v>282</v>
      </c>
      <c r="E5" s="65">
        <v>46010</v>
      </c>
      <c r="F5" s="131" t="s">
        <v>279</v>
      </c>
      <c r="G5" s="132" t="s">
        <v>280</v>
      </c>
      <c r="H5" s="49" t="s">
        <v>281</v>
      </c>
      <c r="I5" s="120" t="s">
        <v>263</v>
      </c>
      <c r="J5" s="120" t="s">
        <v>265</v>
      </c>
      <c r="K5" s="120" t="s">
        <v>268</v>
      </c>
      <c r="L5" s="11">
        <v>350264051</v>
      </c>
      <c r="M5" s="65" t="s">
        <v>269</v>
      </c>
      <c r="N5" s="124">
        <v>41952</v>
      </c>
      <c r="O5" s="124">
        <v>2250</v>
      </c>
      <c r="P5" s="121" t="s">
        <v>140</v>
      </c>
      <c r="Q5" s="80">
        <v>44987</v>
      </c>
      <c r="R5" s="124">
        <v>40000</v>
      </c>
      <c r="S5" s="124">
        <v>4693</v>
      </c>
      <c r="T5" s="124">
        <v>0</v>
      </c>
      <c r="U5" s="125">
        <f t="shared" ref="U5" si="0">IF(AND(ISBLANK(R5),ISBLANK(S5),ISBLANK(T5)),"",R5-(S5+T5))</f>
        <v>35307</v>
      </c>
      <c r="V5" s="117" t="s">
        <v>204</v>
      </c>
      <c r="W5" s="122" t="s">
        <v>289</v>
      </c>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1" zoomScaleNormal="100" workbookViewId="0">
      <selection activeCell="BM5" sqref="BM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254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255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251</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256</v>
      </c>
      <c r="E5" s="38" t="s">
        <v>257</v>
      </c>
      <c r="F5" s="38" t="s">
        <v>257</v>
      </c>
      <c r="G5" s="84" t="s">
        <v>258</v>
      </c>
      <c r="H5" s="38" t="s">
        <v>259</v>
      </c>
      <c r="I5" s="84">
        <v>186592</v>
      </c>
      <c r="J5" s="38" t="s">
        <v>260</v>
      </c>
      <c r="K5" s="84">
        <v>186592</v>
      </c>
      <c r="L5" s="84" t="s">
        <v>261</v>
      </c>
      <c r="M5" s="38" t="s">
        <v>262</v>
      </c>
      <c r="N5" s="84">
        <v>371583</v>
      </c>
      <c r="O5" s="84" t="s">
        <v>263</v>
      </c>
      <c r="P5" s="84">
        <v>541438</v>
      </c>
      <c r="Q5" s="38" t="s">
        <v>264</v>
      </c>
      <c r="R5" s="38" t="s">
        <v>247</v>
      </c>
      <c r="S5" s="84" t="s">
        <v>265</v>
      </c>
      <c r="T5" s="84" t="s">
        <v>265</v>
      </c>
      <c r="U5" s="84" t="s">
        <v>248</v>
      </c>
      <c r="V5" s="84" t="s">
        <v>266</v>
      </c>
      <c r="W5" s="84">
        <v>541</v>
      </c>
      <c r="X5" s="38" t="s">
        <v>267</v>
      </c>
      <c r="Y5" s="84">
        <v>350264051</v>
      </c>
      <c r="Z5" s="38" t="s">
        <v>268</v>
      </c>
      <c r="AA5" s="108" t="s">
        <v>269</v>
      </c>
      <c r="AB5" s="84">
        <v>41952</v>
      </c>
      <c r="AC5" s="108" t="s">
        <v>270</v>
      </c>
      <c r="AD5" s="84">
        <v>24</v>
      </c>
      <c r="AE5" s="84" t="s">
        <v>271</v>
      </c>
      <c r="AF5" s="84" t="s">
        <v>272</v>
      </c>
      <c r="AG5" s="108" t="s">
        <v>273</v>
      </c>
      <c r="AH5" s="84" t="s">
        <v>274</v>
      </c>
      <c r="AI5" s="108" t="s">
        <v>275</v>
      </c>
      <c r="AJ5" s="84">
        <v>2443</v>
      </c>
      <c r="AK5" s="84">
        <v>2250</v>
      </c>
      <c r="AL5" s="108" t="s">
        <v>276</v>
      </c>
      <c r="AM5" s="84">
        <v>2592.67</v>
      </c>
      <c r="AN5" s="112">
        <v>2100.33</v>
      </c>
      <c r="AO5" s="112">
        <v>4693</v>
      </c>
      <c r="AP5" s="112">
        <v>39359.33</v>
      </c>
      <c r="AQ5" s="112">
        <v>10140.67</v>
      </c>
      <c r="AR5" s="112">
        <v>49500</v>
      </c>
      <c r="AS5" s="112">
        <v>39359.33</v>
      </c>
      <c r="AT5" s="112">
        <v>10140.67</v>
      </c>
      <c r="AU5" s="112">
        <v>49500</v>
      </c>
      <c r="AV5" s="84">
        <v>33</v>
      </c>
      <c r="AW5" s="84">
        <v>908</v>
      </c>
      <c r="AX5" s="84"/>
      <c r="AY5" s="108"/>
      <c r="AZ5" s="84"/>
      <c r="BA5" s="84" t="s">
        <v>277</v>
      </c>
      <c r="BB5" s="84" t="s">
        <v>145</v>
      </c>
      <c r="BC5" s="84" t="s">
        <v>278</v>
      </c>
      <c r="BD5" s="108">
        <v>41952</v>
      </c>
      <c r="BE5" s="84"/>
      <c r="BF5" s="38"/>
      <c r="BG5" s="84"/>
      <c r="BH5" s="114" t="s">
        <v>252</v>
      </c>
      <c r="BI5" s="38" t="s">
        <v>110</v>
      </c>
      <c r="BJ5" s="85">
        <v>46010</v>
      </c>
      <c r="BK5" s="84"/>
      <c r="BL5" s="38" t="s">
        <v>114</v>
      </c>
      <c r="BM5" s="115" t="s">
        <v>119</v>
      </c>
      <c r="BN5" s="116" t="s">
        <v>201</v>
      </c>
      <c r="BO5" s="84" t="s">
        <v>242</v>
      </c>
      <c r="BP5" s="84">
        <v>40000</v>
      </c>
      <c r="BQ5" s="117" t="s">
        <v>204</v>
      </c>
      <c r="BR5" s="133" t="s">
        <v>289</v>
      </c>
    </row>
    <row r="6" spans="1:70" s="113" customFormat="1" ht="15"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Bhuvanesh Chudasama</cp:lastModifiedBy>
  <cp:lastPrinted>2025-05-06T06:37:39Z</cp:lastPrinted>
  <dcterms:created xsi:type="dcterms:W3CDTF">2023-04-07T11:05:50Z</dcterms:created>
  <dcterms:modified xsi:type="dcterms:W3CDTF">2025-12-21T04:08:28Z</dcterms:modified>
</cp:coreProperties>
</file>