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C86097CF-0A96-402C-99CE-04743B559F0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<sst xmlns="http://schemas.openxmlformats.org/spreadsheetml/2006/main" count="360" uniqueCount="295">
  <si>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</si>
  <si>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</si>
  <si>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</si>
  <si>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</si>
  <si>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</si>
  <si>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</si>
  <si>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</si>
  <si>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</si>
  <si>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</si>
  <si>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</si>
  <si>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</si>
  <si>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</si>
  <si>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</si>
  <si>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</si>
  <si>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</si>
  <si>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</si>
  <si>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</si>
  <si>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</si>
  <si>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</si>
  <si>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</si>
  <si>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</si>
  <si>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</si>
  <si>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</si>
  <si>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</si>
  <si>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</si>
  <si>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</si>
  <si>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</si>
  <si>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</si>
  <si>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</si>
  <si>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</si>
  <si>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</si>
  <si>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</si>
  <si>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</si>
  <si>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</si>
  <si>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</si>
  <si>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</si>
  <si>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</si>
  <si>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</si>
  <si>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</si>
  <si>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</si>
  <si>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</si>
  <si>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</si>
  <si>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</si>
  <si>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</si>
  <si>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</si>
  <si>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</si>
  <si>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</si>
  <si>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</si>
  <si>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</si>
  <si>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</si>
  <si>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</si>
  <si>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</si>
  <si>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</si>
  <si>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</si>
  <si>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</si>
  <si>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</si>
  <si>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</si>
  <si>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</si>
  <si>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</si>
  <si>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</si>
  <si>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</si>
  <si>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</si>
  <si>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</si>
  <si>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</si>
  <si>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</si>
  <si>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</si>
  <si>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</si>
  <si>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</si>
  <si>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</si>
  <si>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</si>
  <si>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</si>
  <si>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</si>
  <si>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</si>
  <si>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</si>
  <si>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</si>
  <si>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</si>
  <si>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</si>
  <si>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</si>
  <si>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</si>
  <si>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</si>
  <si>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</si>
  <si>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</si>
  <si>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</si>
  <si>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</si>
  <si>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</si>
  <si>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</si>
  <si>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</si>
  <si>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</si>
  <si>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</si>
  <si>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</si>
  <si>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</si>
  <si>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</si>
  <si>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</si>
  <si>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</si>
  <si>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</si>
  <si>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</si>
  <si>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</si>
  <si>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</si>
  <si>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</si>
  <si>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</si>
  <si>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</si>
  <si>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</si>
  <si>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</si>
  <si>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</si>
  <si>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</si>
  <si>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</si>
  <si>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</si>
  <si>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</si>
  <si>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</si>
  <si>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</si>
  <si>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</si>
  <si>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</si>
  <si>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</si>
  <si>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</si>
  <si>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</si>
  <si>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</si>
  <si>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</si>
  <si>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</si>
  <si>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</si>
  <si>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</si>
  <si>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</si>
  <si>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</si>
  <si>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</si>
  <si>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</si>
  <si>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</si>
  <si>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</si>
  <si>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</si>
  <si>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</si>
  <si>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</si>
  <si>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</si>
  <si>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</si>
  <si>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</si>
  <si>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</si>
  <si>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</si>
  <si>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</si>
  <si>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</si>
  <si>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</si>
  <si>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</si>
  <si>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</si>
  <si>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</si>
  <si>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</si>
  <si>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</si>
  <si>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</si>
  <si>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</si>
  <si>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</si>
  <si>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</si>
  <si>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</si>
  <si>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</si>
  <si>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</si>
  <si>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</si>
  <si>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</si>
  <si>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</si>
  <si>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</si>
  <si>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</si>
  <si>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</si>
  <si>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</si>
  <si>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</si>
  <si>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</si>
  <si>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</si>
  <si>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</si>
  <si>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</si>
  <si>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</si>
  <si>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</si>
  <si>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</si>
  <si>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</si>
  <si>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</si>
  <si>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</si>
  <si>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</si>
  <si>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</si>
  <si>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</si>
  <si>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</si>
  <si>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</si>
  <si>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</si>
  <si>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</si>
  <si>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</si>
  <si>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</si>
  <si>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</si>
  <si>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</si>
  <si>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</si>
  <si>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</si>
  <si>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</si>
  <si>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</si>
  <si>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</si>
  <si>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</si>
  <si>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</si>
  <si>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</si>
  <si>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</si>
  <si>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</si>
  <si>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</si>
  <si>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</si>
  <si>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</si>
  <si>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</si>
  <si>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</si>
  <si>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</si>
  <si>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</si>
  <si>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</si>
  <si>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</si>
  <si>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</si>
  <si>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</si>
  <si>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</si>
  <si>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</si>
  <si>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</si>
  <si>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</si>
  <si>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</si>
  <si>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</si>
  <si>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</si>
  <si>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</si>
  <si>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</si>
  <si>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</si>
  <si>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</si>
  <si>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</si>
  <si>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</si>
  <si>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</si>
  <si>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</si>
  <si>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</si>
  <si>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</si>
  <si>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</si>
  <si>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</si>
  <si>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</si>
  <si>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</si>
  <si>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</si>
  <si>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</si>
  <si>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</si>
  <si>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</si>
  <si>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</si>
  <si>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</si>
  <si>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</si>
  <si>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</si>
  <si>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</si>
  <si>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</si>
  <si>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</si>
  <si>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</si>
  <si>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</si>
  <si>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</si>
  <si>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</si>
  <si>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</si>
  <si>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</si>
  <si>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</si>
  <si>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</si>
  <si>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</si>
  <si>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</si>
  <si>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</si>
  <si>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</si>
  <si>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</si>
  <si>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</si>
  <si>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</si>
  <si>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</si>
  <si>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</si>
  <si>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CSS</t>
  </si>
  <si>
    <t>Open</t>
  </si>
  <si>
    <t>Randhir Kumar/SF0059879</t>
  </si>
  <si>
    <t>FIR Not Filled</t>
  </si>
  <si>
    <t>Chetana</t>
  </si>
  <si>
    <t>Credit Assistant</t>
  </si>
  <si>
    <t>Bihar-1</t>
  </si>
  <si>
    <t>Alok Kumar Raju/SF0091403</t>
  </si>
  <si>
    <t>Resigned-Exited</t>
  </si>
  <si>
    <t>Agriculture &amp; Farming</t>
  </si>
  <si>
    <t>Reporting Time : 05:20 PM</t>
  </si>
  <si>
    <t>SSF4551727</t>
  </si>
  <si>
    <t>Motihari</t>
  </si>
  <si>
    <t>Siwan</t>
  </si>
  <si>
    <t>Kesariya</t>
  </si>
  <si>
    <t>BH2925</t>
  </si>
  <si>
    <t>Pipra</t>
  </si>
  <si>
    <t>Narayan Pakri</t>
  </si>
  <si>
    <t>SF0099507</t>
  </si>
  <si>
    <t>Munna Kumar</t>
  </si>
  <si>
    <t>551322</t>
  </si>
  <si>
    <t>1009394</t>
  </si>
  <si>
    <t>SID951374554176</t>
  </si>
  <si>
    <t>EBC</t>
  </si>
  <si>
    <t>HINDU</t>
  </si>
  <si>
    <t xml:space="preserve">KUMARI MINTA </t>
  </si>
  <si>
    <t>16-Mar-2024</t>
  </si>
  <si>
    <t>Wed</t>
  </si>
  <si>
    <t>4</t>
  </si>
  <si>
    <t>4.26 Yrs</t>
  </si>
  <si>
    <t>15 Sep 2021</t>
  </si>
  <si>
    <t>&gt; 4 to 6 Years</t>
  </si>
  <si>
    <t>01-May-2024</t>
  </si>
  <si>
    <t>02-Jul-2025</t>
  </si>
  <si>
    <t>9955005586</t>
  </si>
  <si>
    <t>1. Staff RajuKumar/SF0065225 collected EMI on dated-04/01/2024(3550),04/03/2024(3550),04/04/2024(3550),04/07/2024(7100) and 04/12/2024(10650) Of loan ID-349484607 but Entry not Posted In Fimo.
2.In the month of March 2024 wishwas loan done without borrower knowledge.the new loan ID is-355773311.</t>
  </si>
  <si>
    <t>1. Staff RajuKumar/SF0065225 collected EMI on dated-04/01/2024(3550) but entry not posted in Fimo.</t>
  </si>
  <si>
    <t>1. Staff RajuKumar/SF0065225 collected EMI on dated-04/03/2024(3550) but entry not posted in Fimo.</t>
  </si>
  <si>
    <t>1. Staff RajuKumar/SF0065225 collected EMI on dated-04/04/2024(3550) but entry not posted in Fimo.</t>
  </si>
  <si>
    <t>1. Staff RajuKumar/SF0065225 collected EMI on dated-04/07/2024(7100) but entry not posted in Fimo.</t>
  </si>
  <si>
    <t>1. Staff RajuKumar/SF0065225 collected EMI on dated-04/12/2024(10650) but only 3550 posted in Fimo.</t>
  </si>
  <si>
    <t>RajuKumar</t>
  </si>
  <si>
    <t>SF0065225</t>
  </si>
  <si>
    <t>Manoj Kumar Chaurasiya/SF0033255</t>
  </si>
  <si>
    <t>Ranjit kumar/SF0090200</t>
  </si>
  <si>
    <t>Rakesh Kumar Raju/SF007606</t>
  </si>
  <si>
    <t>FN25-26-03269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</si>
</sst>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BH2925</v>
      </c>
      <c r="D5" s="63" t="str">
        <f>IF('Physical Cash at Safe'!D28="Yes", 'Physical Cash at Safe'!A4, 'Borrower Wise Details'!C5)</f>
        <v>Pipra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45988</v>
      </c>
      <c r="H5" s="106" t="s">
        <v>248</v>
      </c>
      <c r="I5" s="61">
        <v>46010</v>
      </c>
      <c r="J5" s="74" t="str">
        <f>IF('Physical Cash at Safe'!D28="Yes",'Physical Cash at Safe'!E28,IF('Borrower Wise Details'!D5&lt;&gt;"",'Borrower Wise Details'!D5,""))</f>
        <v>FN25-26-03269</v>
      </c>
      <c r="K5" s="81">
        <v>1</v>
      </c>
      <c r="L5" s="82">
        <v>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255</v>
      </c>
      <c r="R5" s="75" t="str">
        <f>IF('Physical Cash at Safe'!$D$28="Yes", 'Physical Cash at Safe'!$A$28, IF('Borrower Wise Details'!F5&lt;&gt;"", 'Borrower Wise Details'!F5, ""))</f>
        <v>RajuKumar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SF0065225</v>
      </c>
      <c r="U5" s="77" t="s">
        <v>256</v>
      </c>
      <c r="V5" s="61">
        <v>45931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46026</v>
      </c>
      <c r="AA5" s="61">
        <v>46026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3550</v>
      </c>
      <c r="AE5" s="125">
        <f>IF(AND(AC5="", AD5=""), "", IF(AD5="", AC5, AC5 - IF(ISNUMBER(AD5), AD5, 0)))</f>
        <v>24850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283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BH2925</v>
      </c>
      <c r="C5" s="50" t="str">
        <f>IF('Fraud Investigation Report'!D5="", "", 'Fraud Investigation Report'!D5)</f>
        <v>Pipra</v>
      </c>
      <c r="D5" s="68" t="str">
        <f>IF(OR('Fraud Investigation Report'!R5="", 'Fraud Investigation Report'!R5=0), "", 'Fraud Investigation Report'!R5)</f>
        <v>RajuKumar</v>
      </c>
      <c r="E5" s="68" t="str">
        <f>IF(OR('Fraud Investigation Report'!T5="", 'Fraud Investigation Report'!T5=0), "", 'Fraud Investigation Report'!T5)</f>
        <v>SF0065225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28400</v>
      </c>
      <c r="O5" s="69">
        <f>IF('Fraud Investigation Report'!AD5="", "", 'Fraud Investigation Report'!AD5)</f>
        <v>3550</v>
      </c>
      <c r="P5" s="125">
        <f>IF(AND(N5="", O5=""), "", IF(O5="", N5, N5 - IF(ISNUMBER(O5), O5, 0)))</f>
        <v>24850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0" t="s">
        <v>97</v>
      </c>
      <c r="B20" s="151"/>
      <c r="C20" s="32">
        <v>0</v>
      </c>
      <c r="D20" s="33" t="s">
        <v>91</v>
      </c>
      <c r="E20" s="34">
        <v>0</v>
      </c>
    </row>
    <row r="21" spans="1:5" ht="30" customHeight="1" x14ac:dyDescent="0.3">
      <c r="A21" s="152" t="s">
        <v>88</v>
      </c>
      <c r="B21" s="153"/>
      <c r="C21" s="34">
        <v>0</v>
      </c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.049999999999997" customHeight="1" x14ac:dyDescent="0.3">
      <c r="A30" s="126"/>
      <c r="B30" s="126"/>
      <c r="C30" s="127">
        <f>A30-B30</f>
        <v>0</v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218</v>
      </c>
      <c r="B32" s="38"/>
      <c r="C32" s="37" t="s">
        <v>82</v>
      </c>
      <c r="D32" s="160"/>
      <c r="E32" s="161"/>
    </row>
    <row r="33" spans="1:5" ht="18" customHeight="1" x14ac:dyDescent="0.3">
      <c r="A33" s="37" t="s">
        <v>83</v>
      </c>
      <c r="B33" s="130"/>
      <c r="C33" s="39" t="s">
        <v>84</v>
      </c>
      <c r="D33" s="154"/>
      <c r="E33" s="155"/>
    </row>
    <row r="34" spans="1:5" ht="27.6" x14ac:dyDescent="0.3">
      <c r="A34" s="39" t="s">
        <v>219</v>
      </c>
      <c r="B34" s="131"/>
      <c r="C34" s="39" t="s">
        <v>220</v>
      </c>
      <c r="D34" s="156"/>
      <c r="E34" s="157"/>
    </row>
    <row r="35" spans="1:5" ht="27.6" x14ac:dyDescent="0.3">
      <c r="A35" s="39" t="s">
        <v>221</v>
      </c>
      <c r="B35" s="131"/>
      <c r="C35" s="39" t="s">
        <v>223</v>
      </c>
      <c r="D35" s="156"/>
      <c r="E35" s="157"/>
    </row>
    <row r="36" spans="1:5" ht="25.5" customHeight="1" x14ac:dyDescent="0.3">
      <c r="A36" s="39" t="s">
        <v>222</v>
      </c>
      <c r="B36" s="131"/>
      <c r="C36" s="39" t="s">
        <v>224</v>
      </c>
      <c r="D36" s="158"/>
      <c r="E36" s="15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B4" sqref="B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BH2925</v>
      </c>
      <c r="C5" s="118" t="str">
        <f>IF('Loan Outstanding Report'!$H$5="", "", 'Loan Outstanding Report'!$H$5)</f>
        <v>Pipra</v>
      </c>
      <c r="D5" s="135" t="s">
        <v>294</v>
      </c>
      <c r="E5" s="65">
        <v>46010</v>
      </c>
      <c r="F5" s="134" t="s">
        <v>289</v>
      </c>
      <c r="G5" s="133" t="s">
        <v>290</v>
      </c>
      <c r="H5" s="49" t="s">
        <v>253</v>
      </c>
      <c r="I5" s="119" t="s">
        <v>268</v>
      </c>
      <c r="J5" s="119" t="s">
        <v>270</v>
      </c>
      <c r="K5" s="119" t="s">
        <v>273</v>
      </c>
      <c r="L5" s="11">
        <v>355773311</v>
      </c>
      <c r="M5" s="65" t="s">
        <v>274</v>
      </c>
      <c r="N5" s="123">
        <v>38000</v>
      </c>
      <c r="O5" s="123">
        <v>2030</v>
      </c>
      <c r="P5" s="120" t="s">
        <v>139</v>
      </c>
      <c r="Q5" s="80">
        <v>45295</v>
      </c>
      <c r="R5" s="123">
        <v>3550</v>
      </c>
      <c r="S5" s="123">
        <v>0</v>
      </c>
      <c r="T5" s="123">
        <v>0</v>
      </c>
      <c r="U5" s="124">
        <f t="shared" ref="U5" si="0">IF(AND(ISBLANK(R5),ISBLANK(S5),ISBLANK(T5)),"",R5-(S5+T5))</f>
        <v>3550</v>
      </c>
      <c r="V5" s="116" t="s">
        <v>201</v>
      </c>
      <c r="W5" s="121" t="s">
        <v>284</v>
      </c>
    </row>
    <row r="6" spans="1:23" ht="25.05" customHeight="1" x14ac:dyDescent="0.3">
      <c r="A6" s="64">
        <v>2</v>
      </c>
      <c r="B6" s="60" t="str">
        <f>IF(J6&lt;&gt;"", $B$5, "")</f>
        <v>BH2925</v>
      </c>
      <c r="C6" s="118" t="str">
        <f>IF(J6&lt;&gt;"", $C$5, "")</f>
        <v>Pipra</v>
      </c>
      <c r="D6" s="41" t="str">
        <f>IF(J6&lt;&gt;"", $D$5, "")</f>
        <v>FN25-26-03269</v>
      </c>
      <c r="E6" s="65">
        <v>46010</v>
      </c>
      <c r="F6" s="38" t="str">
        <f>IF(J6&lt;&gt;"", $F$5, "")</f>
        <v>RajuKumar</v>
      </c>
      <c r="G6" s="49" t="str">
        <f>IF(J6&lt;&gt;"", $G$5, "")</f>
        <v>SF0065225</v>
      </c>
      <c r="H6" s="49" t="str">
        <f t="shared" ref="H6:H16" si="1">IF(J6&lt;&gt;"", $H$5, "")</f>
        <v>Credit Assistant</v>
      </c>
      <c r="I6" s="119" t="s">
        <v>268</v>
      </c>
      <c r="J6" s="119" t="s">
        <v>270</v>
      </c>
      <c r="K6" s="119" t="s">
        <v>273</v>
      </c>
      <c r="L6" s="11">
        <v>355773311</v>
      </c>
      <c r="M6" s="65" t="s">
        <v>274</v>
      </c>
      <c r="N6" s="123">
        <v>38000</v>
      </c>
      <c r="O6" s="123">
        <v>2030</v>
      </c>
      <c r="P6" s="120" t="s">
        <v>139</v>
      </c>
      <c r="Q6" s="80">
        <v>45355</v>
      </c>
      <c r="R6" s="123">
        <v>3550</v>
      </c>
      <c r="S6" s="123">
        <v>0</v>
      </c>
      <c r="T6" s="123">
        <v>0</v>
      </c>
      <c r="U6" s="124">
        <f t="shared" ref="U6:U69" si="2">IF(AND(ISBLANK(R6),ISBLANK(S6),ISBLANK(T6)),"",R6-(S6+T6))</f>
        <v>3550</v>
      </c>
      <c r="V6" s="116" t="s">
        <v>201</v>
      </c>
      <c r="W6" s="121" t="s">
        <v>285</v>
      </c>
    </row>
    <row r="7" spans="1:23" ht="25.05" customHeight="1" x14ac:dyDescent="0.3">
      <c r="A7" s="64">
        <v>3</v>
      </c>
      <c r="B7" s="60" t="str">
        <f t="shared" ref="B7:B70" si="3">IF(J7&lt;&gt;"", $B$5, "")</f>
        <v>BH2925</v>
      </c>
      <c r="C7" s="118" t="str">
        <f t="shared" ref="C7:C70" si="4">IF(J7&lt;&gt;"", $C$5, "")</f>
        <v>Pipra</v>
      </c>
      <c r="D7" s="41" t="str">
        <f t="shared" ref="D7:D70" si="5">IF(J7&lt;&gt;"", $D$5, "")</f>
        <v>FN25-26-03269</v>
      </c>
      <c r="E7" s="65">
        <v>46010</v>
      </c>
      <c r="F7" s="38" t="str">
        <f t="shared" ref="F7:F70" si="6">IF(J7&lt;&gt;"", $F$5, "")</f>
        <v>RajuKumar</v>
      </c>
      <c r="G7" s="49" t="str">
        <f t="shared" ref="G7:G70" si="7">IF(J7&lt;&gt;"", $G$5, "")</f>
        <v>SF0065225</v>
      </c>
      <c r="H7" s="49" t="str">
        <f t="shared" ref="H7" si="8">IF(J7&lt;&gt;"", $H$5, "")</f>
        <v>Credit Assistant</v>
      </c>
      <c r="I7" s="119" t="s">
        <v>268</v>
      </c>
      <c r="J7" s="119" t="s">
        <v>270</v>
      </c>
      <c r="K7" s="119" t="s">
        <v>273</v>
      </c>
      <c r="L7" s="11">
        <v>355773311</v>
      </c>
      <c r="M7" s="65" t="s">
        <v>274</v>
      </c>
      <c r="N7" s="123">
        <v>38000</v>
      </c>
      <c r="O7" s="123">
        <v>2030</v>
      </c>
      <c r="P7" s="120" t="s">
        <v>139</v>
      </c>
      <c r="Q7" s="80">
        <v>45386</v>
      </c>
      <c r="R7" s="123">
        <v>3550</v>
      </c>
      <c r="S7" s="123">
        <v>0</v>
      </c>
      <c r="T7" s="123">
        <v>0</v>
      </c>
      <c r="U7" s="124">
        <f t="shared" si="2"/>
        <v>3550</v>
      </c>
      <c r="V7" s="116" t="s">
        <v>201</v>
      </c>
      <c r="W7" s="121" t="s">
        <v>286</v>
      </c>
    </row>
    <row r="8" spans="1:23" ht="25.05" customHeight="1" x14ac:dyDescent="0.3">
      <c r="A8" s="64">
        <v>4</v>
      </c>
      <c r="B8" s="60" t="str">
        <f t="shared" si="3"/>
        <v>BH2925</v>
      </c>
      <c r="C8" s="118" t="str">
        <f t="shared" si="4"/>
        <v>Pipra</v>
      </c>
      <c r="D8" s="41" t="str">
        <f t="shared" si="5"/>
        <v>FN25-26-03269</v>
      </c>
      <c r="E8" s="65">
        <v>46010</v>
      </c>
      <c r="F8" s="38" t="str">
        <f t="shared" si="6"/>
        <v>RajuKumar</v>
      </c>
      <c r="G8" s="49" t="str">
        <f t="shared" si="7"/>
        <v>SF0065225</v>
      </c>
      <c r="H8" s="49" t="str">
        <f t="shared" si="1"/>
        <v>Credit Assistant</v>
      </c>
      <c r="I8" s="119" t="s">
        <v>268</v>
      </c>
      <c r="J8" s="119" t="s">
        <v>270</v>
      </c>
      <c r="K8" s="119" t="s">
        <v>273</v>
      </c>
      <c r="L8" s="11">
        <v>355773311</v>
      </c>
      <c r="M8" s="65" t="s">
        <v>274</v>
      </c>
      <c r="N8" s="123">
        <v>38000</v>
      </c>
      <c r="O8" s="123">
        <v>2030</v>
      </c>
      <c r="P8" s="120" t="s">
        <v>139</v>
      </c>
      <c r="Q8" s="80">
        <v>45477</v>
      </c>
      <c r="R8" s="123">
        <v>7100</v>
      </c>
      <c r="S8" s="123">
        <v>0</v>
      </c>
      <c r="T8" s="123">
        <v>0</v>
      </c>
      <c r="U8" s="124">
        <f t="shared" si="2"/>
        <v>7100</v>
      </c>
      <c r="V8" s="116" t="s">
        <v>202</v>
      </c>
      <c r="W8" s="121" t="s">
        <v>287</v>
      </c>
    </row>
    <row r="9" spans="1:23" ht="25.05" customHeight="1" x14ac:dyDescent="0.3">
      <c r="A9" s="64">
        <v>5</v>
      </c>
      <c r="B9" s="60" t="str">
        <f t="shared" si="3"/>
        <v>BH2925</v>
      </c>
      <c r="C9" s="118" t="str">
        <f t="shared" si="4"/>
        <v>Pipra</v>
      </c>
      <c r="D9" s="41" t="str">
        <f t="shared" si="5"/>
        <v>FN25-26-03269</v>
      </c>
      <c r="E9" s="65">
        <v>46010</v>
      </c>
      <c r="F9" s="38" t="str">
        <f t="shared" si="6"/>
        <v>RajuKumar</v>
      </c>
      <c r="G9" s="49" t="str">
        <f t="shared" si="7"/>
        <v>SF0065225</v>
      </c>
      <c r="H9" s="49" t="str">
        <f t="shared" si="1"/>
        <v>Credit Assistant</v>
      </c>
      <c r="I9" s="119" t="s">
        <v>268</v>
      </c>
      <c r="J9" s="119" t="s">
        <v>270</v>
      </c>
      <c r="K9" s="119" t="s">
        <v>273</v>
      </c>
      <c r="L9" s="11">
        <v>355773311</v>
      </c>
      <c r="M9" s="65" t="s">
        <v>274</v>
      </c>
      <c r="N9" s="123">
        <v>38000</v>
      </c>
      <c r="O9" s="123">
        <v>2030</v>
      </c>
      <c r="P9" s="120" t="s">
        <v>139</v>
      </c>
      <c r="Q9" s="80">
        <v>45630</v>
      </c>
      <c r="R9" s="123">
        <v>10650</v>
      </c>
      <c r="S9" s="123">
        <v>3550</v>
      </c>
      <c r="T9" s="123">
        <v>0</v>
      </c>
      <c r="U9" s="124">
        <f t="shared" si="2"/>
        <v>7100</v>
      </c>
      <c r="V9" s="116" t="s">
        <v>201</v>
      </c>
      <c r="W9" s="121" t="s">
        <v>288</v>
      </c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F1" zoomScaleNormal="100" workbookViewId="0">
      <selection activeCell="F5" sqref="F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258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254</v>
      </c>
      <c r="D5" s="38" t="s">
        <v>260</v>
      </c>
      <c r="E5" s="38" t="s">
        <v>261</v>
      </c>
      <c r="F5" s="38" t="s">
        <v>262</v>
      </c>
      <c r="G5" s="84" t="s">
        <v>263</v>
      </c>
      <c r="H5" s="38" t="s">
        <v>264</v>
      </c>
      <c r="I5" s="84">
        <v>19151</v>
      </c>
      <c r="J5" s="38" t="s">
        <v>265</v>
      </c>
      <c r="K5" s="84">
        <v>19151</v>
      </c>
      <c r="L5" s="84" t="s">
        <v>266</v>
      </c>
      <c r="M5" s="38" t="s">
        <v>267</v>
      </c>
      <c r="N5" s="84">
        <v>27540</v>
      </c>
      <c r="O5" s="84" t="s">
        <v>268</v>
      </c>
      <c r="P5" s="84">
        <v>43550</v>
      </c>
      <c r="Q5" s="38" t="s">
        <v>269</v>
      </c>
      <c r="R5" s="38" t="s">
        <v>252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257</v>
      </c>
      <c r="Y5" s="84">
        <v>355773311</v>
      </c>
      <c r="Z5" s="38" t="s">
        <v>273</v>
      </c>
      <c r="AA5" s="107" t="s">
        <v>274</v>
      </c>
      <c r="AB5" s="84">
        <v>38000</v>
      </c>
      <c r="AC5" s="107" t="s">
        <v>275</v>
      </c>
      <c r="AD5" s="84">
        <v>24</v>
      </c>
      <c r="AE5" s="84" t="s">
        <v>276</v>
      </c>
      <c r="AF5" s="84" t="s">
        <v>277</v>
      </c>
      <c r="AG5" s="107" t="s">
        <v>278</v>
      </c>
      <c r="AH5" s="84" t="s">
        <v>279</v>
      </c>
      <c r="AI5" s="107" t="s">
        <v>280</v>
      </c>
      <c r="AJ5" s="84">
        <v>2030</v>
      </c>
      <c r="AK5" s="84">
        <v>2030</v>
      </c>
      <c r="AL5" s="107" t="s">
        <v>281</v>
      </c>
      <c r="AM5" s="84">
        <v>19235.400000000001</v>
      </c>
      <c r="AN5" s="111">
        <v>9437.6</v>
      </c>
      <c r="AO5" s="111">
        <v>28673</v>
      </c>
      <c r="AP5" s="111">
        <v>18764.599999999999</v>
      </c>
      <c r="AQ5" s="111">
        <v>2029.4</v>
      </c>
      <c r="AR5" s="111">
        <v>20794</v>
      </c>
      <c r="AS5" s="111">
        <v>10366.75</v>
      </c>
      <c r="AT5" s="111">
        <v>1560.25</v>
      </c>
      <c r="AU5" s="111">
        <v>11927</v>
      </c>
      <c r="AV5" s="84">
        <v>20</v>
      </c>
      <c r="AW5" s="84"/>
      <c r="AX5" s="84"/>
      <c r="AY5" s="107"/>
      <c r="AZ5" s="84"/>
      <c r="BA5" s="84"/>
      <c r="BB5" s="84" t="s">
        <v>249</v>
      </c>
      <c r="BC5" s="84"/>
      <c r="BD5" s="107"/>
      <c r="BE5" s="84">
        <v>0</v>
      </c>
      <c r="BF5" s="38" t="s">
        <v>259</v>
      </c>
      <c r="BG5" s="84" t="s">
        <v>282</v>
      </c>
      <c r="BH5" s="113" t="s">
        <v>250</v>
      </c>
      <c r="BI5" s="38" t="s">
        <v>111</v>
      </c>
      <c r="BJ5" s="85">
        <v>46010</v>
      </c>
      <c r="BK5" s="84"/>
      <c r="BL5" s="38"/>
      <c r="BM5" s="114" t="s">
        <v>120</v>
      </c>
      <c r="BN5" s="115" t="s">
        <v>200</v>
      </c>
      <c r="BO5" s="84" t="s">
        <v>243</v>
      </c>
      <c r="BP5" s="84">
        <v>24850</v>
      </c>
      <c r="BQ5" s="116" t="s">
        <v>208</v>
      </c>
      <c r="BR5" s="132" t="s">
        <v>283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2026-01-06T18:55:16Z</dcterms:modified>
</cp:coreProperties>
</file>