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Gopalpur-FN25-26-03297\"/>
    </mc:Choice>
  </mc:AlternateContent>
  <xr:revisionPtr revIDLastSave="0" documentId="13_ncr:1_{C723EE1A-0431-41FD-92B4-38072CAC2E3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F6" i="20"/>
  <c r="H6" i="20"/>
  <c r="F8" i="20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<sst xmlns="http://schemas.openxmlformats.org/spreadsheetml/2006/main" count="354" uniqueCount="299">
  <si>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</si>
  <si>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</si>
  <si>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</si>
  <si>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</si>
  <si>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</si>
  <si>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</si>
  <si>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</si>
  <si>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</si>
  <si>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</si>
  <si>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</si>
  <si>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</si>
  <si>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</si>
  <si>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</si>
  <si>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</si>
  <si>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</si>
  <si>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</si>
  <si>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</si>
  <si>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</si>
  <si>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</si>
  <si>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</si>
  <si>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</si>
  <si>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</si>
  <si>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</si>
  <si>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</si>
  <si>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</si>
  <si>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</si>
  <si>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</si>
  <si>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</si>
  <si>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</si>
  <si>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</si>
  <si>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</si>
  <si>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</si>
  <si>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</si>
  <si>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</si>
  <si>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</si>
  <si>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</si>
  <si>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</si>
  <si>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</si>
  <si>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</si>
  <si>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</si>
  <si>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</si>
  <si>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</si>
  <si>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</si>
  <si>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</si>
  <si>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</si>
  <si>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</si>
  <si>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</si>
  <si>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</si>
  <si>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</si>
  <si>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</si>
  <si>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</si>
  <si>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</si>
  <si>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</si>
  <si>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</si>
  <si>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</si>
  <si>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</si>
  <si>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</si>
  <si>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</si>
  <si>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</si>
  <si>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</si>
  <si>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</si>
  <si>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</si>
  <si>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</si>
  <si>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</si>
  <si>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</si>
  <si>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</si>
  <si>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</si>
  <si>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</si>
  <si>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</si>
  <si>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</si>
  <si>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</si>
  <si>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</si>
  <si>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</si>
  <si>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</si>
  <si>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</si>
  <si>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</si>
  <si>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</si>
  <si>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</si>
  <si>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</si>
  <si>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</si>
  <si>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</si>
  <si>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</si>
  <si>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</si>
  <si>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</si>
  <si>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</si>
  <si>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</si>
  <si>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</si>
  <si>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</si>
  <si>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</si>
  <si>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</si>
  <si>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</si>
  <si>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</si>
  <si>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</si>
  <si>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</si>
  <si>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</si>
  <si>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</si>
  <si>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</si>
  <si>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</si>
  <si>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</si>
  <si>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</si>
  <si>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</si>
  <si>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</si>
  <si>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</si>
  <si>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</si>
  <si>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</si>
  <si>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</si>
  <si>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</si>
  <si>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</si>
  <si>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</si>
  <si>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</si>
  <si>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</si>
  <si>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</si>
  <si>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</si>
  <si>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</si>
  <si>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</si>
  <si>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</si>
  <si>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</si>
  <si>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</si>
  <si>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</si>
  <si>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</si>
  <si>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</si>
  <si>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</si>
  <si>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</si>
  <si>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</si>
  <si>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</si>
  <si>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</si>
  <si>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</si>
  <si>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</si>
  <si>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</si>
  <si>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</si>
  <si>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</si>
  <si>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</si>
  <si>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</si>
  <si>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</si>
  <si>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</si>
  <si>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</si>
  <si>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</si>
  <si>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</si>
  <si>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</si>
  <si>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</si>
  <si>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</si>
  <si>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</si>
  <si>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</si>
  <si>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</si>
  <si>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</si>
  <si>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</si>
  <si>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</si>
  <si>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</si>
  <si>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</si>
  <si>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</si>
  <si>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</si>
  <si>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</si>
  <si>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</si>
  <si>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</si>
  <si>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</si>
  <si>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</si>
  <si>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</si>
  <si>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</si>
  <si>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</si>
  <si>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</si>
  <si>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</si>
  <si>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</si>
  <si>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</si>
  <si>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</si>
  <si>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</si>
  <si>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</si>
  <si>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</si>
  <si>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</si>
  <si>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</si>
  <si>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</si>
  <si>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</si>
  <si>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</si>
  <si>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</si>
  <si>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</si>
  <si>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</si>
  <si>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</si>
  <si>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</si>
  <si>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</si>
  <si>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</si>
  <si>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</si>
  <si>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</si>
  <si>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</si>
  <si>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</si>
  <si>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</si>
  <si>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</si>
  <si>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</si>
  <si>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</si>
  <si>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</si>
  <si>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</si>
  <si>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</si>
  <si>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</si>
  <si>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</si>
  <si>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</si>
  <si>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</si>
  <si>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</si>
  <si>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</si>
  <si>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</si>
  <si>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</si>
  <si>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</si>
  <si>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</si>
  <si>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</si>
  <si>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</si>
  <si>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</si>
  <si>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</si>
  <si>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</si>
  <si>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</si>
  <si>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</si>
  <si>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</si>
  <si>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</si>
  <si>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</si>
  <si>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</si>
  <si>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</si>
  <si>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</si>
  <si>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</si>
  <si>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</si>
  <si>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</si>
  <si>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</si>
  <si>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</si>
  <si>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</si>
  <si>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</si>
  <si>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</si>
  <si>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</si>
  <si>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</si>
  <si>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</si>
  <si>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</si>
  <si>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</si>
  <si>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</si>
  <si>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</si>
  <si>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</si>
  <si>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</si>
  <si>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</si>
  <si>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</si>
  <si>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</si>
  <si>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</si>
  <si>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</si>
  <si>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</si>
  <si>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</si>
  <si>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</si>
  <si>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</si>
  <si>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</si>
  <si>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</si>
  <si>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</si>
  <si>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</si>
  <si>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</si>
  <si>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</si>
  <si>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</si>
  <si>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</si>
  <si>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</si>
  <si>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</si>
  <si>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</si>
  <si>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</si>
  <si>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/>
  </si>
  <si>
    <t>Completed-Report Submitted</t>
  </si>
  <si>
    <t>Sanjaya Kumar Sahoo/SF0070624</t>
  </si>
  <si>
    <t>Agriculture &amp; Farming</t>
  </si>
  <si>
    <t>Manash Samal/SF0057264</t>
  </si>
  <si>
    <t>Reporting Time : 08:00</t>
  </si>
  <si>
    <t>Branch Manager</t>
  </si>
  <si>
    <t>SORO</t>
  </si>
  <si>
    <t>Baleswar</t>
  </si>
  <si>
    <t>ORGL0557</t>
  </si>
  <si>
    <t>Pratap Ranjan Jena</t>
  </si>
  <si>
    <t>SF0095765</t>
  </si>
  <si>
    <t>Ananta Prasad Sha</t>
  </si>
  <si>
    <t>SF0081477</t>
  </si>
  <si>
    <t>Credit Assistant</t>
  </si>
  <si>
    <t>Form Date :16-12-25</t>
  </si>
  <si>
    <t>To Date :16-12-25</t>
  </si>
  <si>
    <t>Pahi</t>
  </si>
  <si>
    <t>SF0094238</t>
  </si>
  <si>
    <t>Sudipta Sekhar Patra</t>
  </si>
  <si>
    <t>Pahi C4</t>
  </si>
  <si>
    <t>Pahi C4 Minu1</t>
  </si>
  <si>
    <t>SSF4775530</t>
  </si>
  <si>
    <t>GENERAL</t>
  </si>
  <si>
    <t>JAMUNA BARMAN</t>
  </si>
  <si>
    <t>30-Oct-2023</t>
  </si>
  <si>
    <t>05</t>
  </si>
  <si>
    <t>1</t>
  </si>
  <si>
    <t>2.13 Yrs</t>
  </si>
  <si>
    <t>30 Oct 2023</t>
  </si>
  <si>
    <t>&gt; 2 to 4 Years</t>
  </si>
  <si>
    <t>05-Dec-2023</t>
  </si>
  <si>
    <t>02-Sep-2024</t>
  </si>
  <si>
    <t>Close</t>
  </si>
  <si>
    <t>9348986518</t>
  </si>
  <si>
    <t>Asit Kumar Giri</t>
  </si>
  <si>
    <t>SF0088771</t>
  </si>
  <si>
    <t>Resigned-Exited</t>
  </si>
  <si>
    <t>Mohammad Asrar Hossen/SF0061986</t>
  </si>
  <si>
    <t>FN25-26-03297</t>
  </si>
  <si>
    <t>OR3103</t>
  </si>
  <si>
    <t>Gopalpur</t>
  </si>
  <si>
    <t>As per the CSS complaint, we have verified the case with the below-mentioned borrower and noted the following observations:
·        Borrower &amp; Loan Details:-
Borrower Name- Jamuna Barman
Loan ID:- 353479369/358130021
·        The borrower had an old loan of Rs. 42,000/-, disbursed in October’23, repayable in 24 EMIs of Rs. 2,240/- each.
·        As per the loan card and sub-ledger, the borrower has paid 16 EMIs monthly.
·        However, 2 EMIs were not updated in the loan card, though the entries were found recorded in FIMO.
·        One EMI of Rs. 2,240/- collected on 5th May’25 by LO – Asit Kumar Giri (SF0088771) was recorded in the loan card but siphoned off, indicating misappropriation.
·        During interaction, the borrower confirmed that she pre-closed her loan on 5th June’25 by paying Rs. 16,018/- to Branch Manager – Pramod Kumar Mohapatra.
·        As per the sub-ledger (old loan), the borrower’s loan was converted to a VISWAS loan of Rs. 36,000/- on 2nd September’24, without the borrower’s knowledge, by adjusting pending EMIs.
·        Despite the conversion, the borrower continued to pay EMIs as per her old loan amount of Rs. 2,240/-, and entries were made against the new loan account.
·        This case was earlier verified and reported under Complaint No. FN25-26-01566, wherein: Gross fraud amount: Rs. 16,018/-, Entry in FIMO (dated 5th June’25): Rs. 2,200/-, Net fraud booked: Rs. 13,818/-.
·        Accordingly, HO credited Rs. 13,818/- to the borrower’s account.
·        During the earlier verification, the borrower did not produce the old loan card. In the present verification, upon submission of the old loan card, it is clearly established that: EMI for 5th June’25 was collected by LO – Asit Kumar Giri, and the corresponding entry of Rs. 2,200/- was made in FIMO. Hence, Rs. 2,200/- is treated as recovered and duly accounted.
Conclusion:-
Based on the above observations, the following fraud amounts are to be booked:
·        Rs. 2,200/- – Collection misappropriation against Branch Manager – Pramod Kumar Mohapatra (SF0041928) (Date: 5th June’25).
·        Rs. 2,240/- – Collection misappropriation against LO – Asit Kumar Giri (SF0088771) (Date: 5th May’25).
·        Rs. 40/- – Collection misappropriation against LO – Asit Kumar Giri (SF0088771) (Date: 5th June’25)
* We have changed Branch Name &amp; Code in Outstanding Report  due to Gopalpur/OR3103 branch merger with Soro Branch/ORGL0557.
* We have visited to this borrower but Borrower not available at house, So discuss with Telecalling.</t>
  </si>
  <si>
    <t>Loan Officer</t>
  </si>
  <si>
    <t>No Action Taken</t>
  </si>
  <si>
    <t>CSS</t>
  </si>
  <si>
    <t>Alok Kumar Maharana/ SF0083414</t>
  </si>
  <si>
    <t>Post CSS Verification, we have identified a csh misappropriation of Rs.2280/- ( Net Fraud) against LO/Asit Kumar GiriSF0088771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</si>
</sst>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OR3103</v>
      </c>
      <c r="D5" s="63" t="str">
        <f>IF('Physical Cash at Safe'!D28="Yes", 'Physical Cash at Safe'!B4, 'Borrower Wise Details'!C5)</f>
        <v>Gopalpur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46007</v>
      </c>
      <c r="H5" s="107" t="s">
        <v>296</v>
      </c>
      <c r="I5" s="61">
        <v>46014</v>
      </c>
      <c r="J5" s="74" t="str">
        <f>IF('Physical Cash at Safe'!D28="Yes",'Physical Cash at Safe'!E28,IF('Borrower Wise Details'!D5&lt;&gt;"",'Borrower Wise Details'!D5,""))</f>
        <v>FN25-26-03297</v>
      </c>
      <c r="K5" s="81">
        <v>1</v>
      </c>
      <c r="L5" s="82">
        <v>4480</v>
      </c>
      <c r="M5" s="82">
        <v>0</v>
      </c>
      <c r="N5" s="82" t="s">
        <v>289</v>
      </c>
      <c r="O5" s="82" t="s">
        <v>243</v>
      </c>
      <c r="P5" s="82" t="s">
        <v>297</v>
      </c>
      <c r="Q5" s="82" t="s">
        <v>253</v>
      </c>
      <c r="R5" s="75" t="str">
        <f>IF('Physical Cash at Safe'!$D$28="Yes", 'Physical Cash at Safe'!$A$28, IF('Borrower Wise Details'!F5&lt;&gt;"", 'Borrower Wise Details'!F5, ""))</f>
        <v>Asit Kumar Giri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SF0088771</v>
      </c>
      <c r="U5" s="77" t="s">
        <v>288</v>
      </c>
      <c r="V5" s="61">
        <v>45919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46007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2200</v>
      </c>
      <c r="AE5" s="126">
        <f>IF(AND(AC5="", AD5=""), "", IF(AD5="", AC5, AC5 - IF(ISNUMBER(AD5), AD5, 0)))</f>
        <v>2280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46015</v>
      </c>
      <c r="AH5" s="70" t="s">
        <v>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OR3103</v>
      </c>
      <c r="C5" s="50" t="str">
        <f>IF('Fraud Investigation Report'!D5="", "", 'Fraud Investigation Report'!D5)</f>
        <v>Gopalpur</v>
      </c>
      <c r="D5" s="68" t="str">
        <f>IF(OR('Fraud Investigation Report'!R5="", 'Fraud Investigation Report'!R5=0), "", 'Fraud Investigation Report'!R5)</f>
        <v>Asit Kumar Giri</v>
      </c>
      <c r="E5" s="68" t="str">
        <f>IF(OR('Fraud Investigation Report'!T5="", 'Fraud Investigation Report'!T5=0), "", 'Fraud Investigation Report'!T5)</f>
        <v>SF0088771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2200</v>
      </c>
      <c r="P5" s="126">
        <f>IF(AND(N5="", O5=""), "", IF(O5="", N5, N5 - IF(ISNUMBER(O5), O5, 0)))</f>
        <v>2280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258</v>
      </c>
      <c r="C4" s="41" t="s">
        <v>259</v>
      </c>
      <c r="D4" s="41" t="s">
        <v>259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46007</v>
      </c>
      <c r="C6" s="18">
        <v>46006</v>
      </c>
      <c r="D6" s="18">
        <v>46007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>
        <v>277</v>
      </c>
      <c r="C33" s="39" t="s">
        <v>84</v>
      </c>
      <c r="D33" s="132">
        <v>298</v>
      </c>
      <c r="E33" s="133"/>
    </row>
    <row r="34" spans="1:5" ht="27.6" x14ac:dyDescent="0.3">
      <c r="A34" s="39" t="s">
        <v>217</v>
      </c>
      <c r="B34" s="38" t="s">
        <v>263</v>
      </c>
      <c r="C34" s="39" t="s">
        <v>218</v>
      </c>
      <c r="D34" s="134" t="s">
        <v>261</v>
      </c>
      <c r="E34" s="135"/>
    </row>
    <row r="35" spans="1:5" ht="27.6" x14ac:dyDescent="0.3">
      <c r="A35" s="39" t="s">
        <v>219</v>
      </c>
      <c r="B35" s="38" t="s">
        <v>264</v>
      </c>
      <c r="C35" s="39" t="s">
        <v>221</v>
      </c>
      <c r="D35" s="134" t="s">
        <v>262</v>
      </c>
      <c r="E35" s="135"/>
    </row>
    <row r="36" spans="1:5" ht="25.5" customHeight="1" x14ac:dyDescent="0.3">
      <c r="A36" s="39" t="s">
        <v>220</v>
      </c>
      <c r="B36" s="38" t="s">
        <v>265</v>
      </c>
      <c r="C36" s="39" t="s">
        <v>222</v>
      </c>
      <c r="D36" s="136" t="s">
        <v>257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OR3103</v>
      </c>
      <c r="C5" s="119" t="str">
        <f>IF('Loan Outstanding Report'!$H$5="", "", 'Loan Outstanding Report'!$H$5)</f>
        <v>Gopalpur</v>
      </c>
      <c r="D5" s="41" t="s">
        <v>290</v>
      </c>
      <c r="E5" s="65">
        <v>46007</v>
      </c>
      <c r="F5" s="38" t="s">
        <v>286</v>
      </c>
      <c r="G5" s="49" t="s">
        <v>287</v>
      </c>
      <c r="H5" s="49" t="s">
        <v>294</v>
      </c>
      <c r="I5" s="120" t="s">
        <v>271</v>
      </c>
      <c r="J5" s="120" t="s">
        <v>273</v>
      </c>
      <c r="K5" s="120" t="s">
        <v>275</v>
      </c>
      <c r="L5" s="11">
        <v>353479369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45782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293</v>
      </c>
    </row>
    <row r="6" spans="1:23" ht="25.05" customHeight="1" x14ac:dyDescent="0.3">
      <c r="A6" s="64">
        <v>2</v>
      </c>
      <c r="B6" s="60" t="str">
        <f>IF(J6&lt;&gt;"", $B$5, "")</f>
        <v>OR3103</v>
      </c>
      <c r="C6" s="119" t="str">
        <f>IF(J6&lt;&gt;"", $C$5, "")</f>
        <v>Gopalpur</v>
      </c>
      <c r="D6" s="41" t="str">
        <f>IF(J6&lt;&gt;"", $D$5, "")</f>
        <v>FN25-26-03297</v>
      </c>
      <c r="E6" s="65">
        <v>46007</v>
      </c>
      <c r="F6" s="38" t="str">
        <f t="shared" ref="F6" si="1">IF(J6&lt;&gt;"", $F$5, "")</f>
        <v>Asit Kumar Giri</v>
      </c>
      <c r="G6" s="49" t="str">
        <f t="shared" ref="G6" si="2">IF(J6&lt;&gt;"", $G$5, "")</f>
        <v>SF0088771</v>
      </c>
      <c r="H6" s="49" t="str">
        <f t="shared" ref="H6:H70" si="3">IF(J6&lt;&gt;"", $H$5, "")</f>
        <v>Loan Officer</v>
      </c>
      <c r="I6" s="120" t="s">
        <v>271</v>
      </c>
      <c r="J6" s="120" t="s">
        <v>273</v>
      </c>
      <c r="K6" s="120" t="s">
        <v>275</v>
      </c>
      <c r="L6" s="11">
        <v>353479369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45813</v>
      </c>
      <c r="R6" s="124">
        <v>2240</v>
      </c>
      <c r="S6" s="124">
        <v>2200</v>
      </c>
      <c r="T6" s="124">
        <v>0</v>
      </c>
      <c r="U6" s="125">
        <f t="shared" ref="U6:U69" si="4">IF(AND(ISBLANK(R6),ISBLANK(S6),ISBLANK(T6)),"",R6-(S6+T6))</f>
        <v>40</v>
      </c>
      <c r="V6" s="117" t="s">
        <v>201</v>
      </c>
      <c r="W6" s="122" t="s">
        <v>293</v>
      </c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ref="F7:F70" si="8">IF(J7&lt;&gt;"", $F$5, "")</f>
        <v/>
      </c>
      <c r="G7" s="49" t="str">
        <f t="shared" ref="G7:G70" si="9">IF(J7&lt;&gt;"", $G$5, "")</f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ref="F8" si="10">IF(J8&lt;&gt;"", $F$5, "")</f>
        <v/>
      </c>
      <c r="G8" s="49" t="str">
        <f t="shared" ref="G8" si="11">IF(J8&lt;&gt;"", $G$5, "")</f>
        <v/>
      </c>
      <c r="H8" s="49" t="str">
        <f t="shared" ref="H8" si="12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ref="F9:F10" si="13">IF(J9&lt;&gt;"", $F$5, "")</f>
        <v/>
      </c>
      <c r="G9" s="49" t="str">
        <f t="shared" ref="G9:G10" si="14">IF(J9&lt;&gt;"", $G$5, "")</f>
        <v/>
      </c>
      <c r="H9" s="49" t="str">
        <f t="shared" ref="H9:H10" si="15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3"/>
        <v/>
      </c>
      <c r="G10" s="49" t="str">
        <f t="shared" si="14"/>
        <v/>
      </c>
      <c r="H10" s="49" t="str">
        <f t="shared" si="15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259</v>
      </c>
      <c r="F5" s="38" t="s">
        <v>259</v>
      </c>
      <c r="G5" s="84" t="s">
        <v>291</v>
      </c>
      <c r="H5" s="38" t="s">
        <v>292</v>
      </c>
      <c r="I5" s="84">
        <v>132294</v>
      </c>
      <c r="J5" s="38" t="s">
        <v>268</v>
      </c>
      <c r="K5" s="84">
        <v>132294</v>
      </c>
      <c r="L5" s="84" t="s">
        <v>269</v>
      </c>
      <c r="M5" s="38" t="s">
        <v>270</v>
      </c>
      <c r="N5" s="84">
        <v>344919</v>
      </c>
      <c r="O5" s="84" t="s">
        <v>271</v>
      </c>
      <c r="P5" s="84">
        <v>547125</v>
      </c>
      <c r="Q5" s="38" t="s">
        <v>272</v>
      </c>
      <c r="R5" s="38" t="s">
        <v>249</v>
      </c>
      <c r="S5" s="84" t="s">
        <v>273</v>
      </c>
      <c r="T5" s="84" t="s">
        <v>273</v>
      </c>
      <c r="U5" s="84" t="s">
        <v>274</v>
      </c>
      <c r="V5" s="84" t="s">
        <v>250</v>
      </c>
      <c r="W5" s="84">
        <v>541</v>
      </c>
      <c r="X5" s="38" t="s">
        <v>254</v>
      </c>
      <c r="Y5" s="84">
        <v>353479369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2240</v>
      </c>
      <c r="AK5" s="84">
        <v>2240</v>
      </c>
      <c r="AL5" s="108" t="s">
        <v>283</v>
      </c>
      <c r="AM5" s="84">
        <v>42000</v>
      </c>
      <c r="AN5" s="112">
        <v>7560.31</v>
      </c>
      <c r="AO5" s="112">
        <v>49560.31</v>
      </c>
      <c r="AP5" s="112">
        <v>0</v>
      </c>
      <c r="AQ5" s="112">
        <v>4537.6899999999996</v>
      </c>
      <c r="AR5" s="112">
        <v>4537.6899999999996</v>
      </c>
      <c r="AS5" s="112">
        <v>0</v>
      </c>
      <c r="AT5" s="112">
        <v>0</v>
      </c>
      <c r="AU5" s="112">
        <v>0</v>
      </c>
      <c r="AV5" s="84">
        <v>9</v>
      </c>
      <c r="AW5" s="84"/>
      <c r="AX5" s="84"/>
      <c r="AY5" s="108"/>
      <c r="AZ5" s="84"/>
      <c r="BA5" s="84"/>
      <c r="BB5" s="84" t="s">
        <v>284</v>
      </c>
      <c r="BC5" s="84" t="s">
        <v>251</v>
      </c>
      <c r="BD5" s="108"/>
      <c r="BE5" s="84">
        <v>0</v>
      </c>
      <c r="BF5" s="38" t="s">
        <v>273</v>
      </c>
      <c r="BG5" s="84" t="s">
        <v>285</v>
      </c>
      <c r="BH5" s="114" t="s">
        <v>255</v>
      </c>
      <c r="BI5" s="38" t="s">
        <v>110</v>
      </c>
      <c r="BJ5" s="85">
        <v>46007</v>
      </c>
      <c r="BK5" s="84"/>
      <c r="BL5" s="38" t="s">
        <v>115</v>
      </c>
      <c r="BM5" s="115"/>
      <c r="BN5" s="116" t="s">
        <v>199</v>
      </c>
      <c r="BO5" s="84" t="s">
        <v>241</v>
      </c>
      <c r="BP5" s="84">
        <v>2280</v>
      </c>
      <c r="BQ5" s="117" t="s">
        <v>201</v>
      </c>
      <c r="BR5" s="130" t="s">
        <v>293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2025-12-24T08:07:17Z</dcterms:modified>
</cp:coreProperties>
</file>