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31-03-2026\FN25-26-03321\"/>
    </mc:Choice>
  </mc:AlternateContent>
  <xr:revisionPtr revIDLastSave="0" documentId="13_ncr:1_{01A4F4C8-4E8E-4FB6-AC7F-85228085A90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D5" i="7" s="1"/>
  <c r="C5" i="24" s="1"/>
  <c r="B5" i="20"/>
  <c r="C5" i="7" s="1"/>
  <c r="B5" i="24" s="1"/>
  <c r="C30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M5" i="24" s="1"/>
  <c r="T5" i="7"/>
  <c r="E5" i="24" s="1"/>
  <c r="S5" i="7"/>
  <c r="F5" i="24" s="1"/>
  <c r="R5" i="7"/>
  <c r="D5" i="24" s="1"/>
  <c r="J5" i="7"/>
  <c r="G5" i="24" s="1"/>
  <c r="B5" i="7"/>
  <c r="E19" i="23" l="1"/>
  <c r="C19" i="23"/>
  <c r="AE5" i="7"/>
  <c r="I5" i="24"/>
  <c r="H5" i="24"/>
  <c r="J5" i="24"/>
  <c r="K5" i="24"/>
  <c r="L5" i="24"/>
  <c r="F5" i="7"/>
  <c r="E5" i="7"/>
  <c r="C23" i="23" l="1"/>
  <c r="N5" i="24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<sst xmlns="http://schemas.openxmlformats.org/spreadsheetml/2006/main" count="354" uniqueCount="305">
  <si>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</si>
  <si>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</si>
  <si>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</si>
  <si>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</si>
  <si>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</si>
  <si>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</si>
  <si>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</si>
  <si>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</si>
  <si>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</si>
  <si>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</si>
  <si>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</si>
  <si>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</si>
  <si>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</si>
  <si>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</si>
  <si>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</si>
  <si>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</si>
  <si>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</si>
  <si>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</si>
  <si>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</si>
  <si>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</si>
  <si>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</si>
  <si>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</si>
  <si>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</si>
  <si>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</si>
  <si>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</si>
  <si>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</si>
  <si>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</si>
  <si>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</si>
  <si>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</si>
  <si>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</si>
  <si>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</si>
  <si>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</si>
  <si>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</si>
  <si>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</si>
  <si>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</si>
  <si>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</si>
  <si>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</si>
  <si>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</si>
  <si>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</si>
  <si>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</si>
  <si>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</si>
  <si>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</si>
  <si>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</si>
  <si>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</si>
  <si>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</si>
  <si>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</si>
  <si>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</si>
  <si>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</si>
  <si>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</si>
  <si>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</si>
  <si>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</si>
  <si>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</si>
  <si>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</si>
  <si>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</si>
  <si>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</si>
  <si>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</si>
  <si>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</si>
  <si>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</si>
  <si>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</si>
  <si>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</si>
  <si>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</si>
  <si>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</si>
  <si>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</si>
  <si>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</si>
  <si>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</si>
  <si>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</si>
  <si>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</si>
  <si>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</si>
  <si>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</si>
  <si>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</si>
  <si>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</si>
  <si>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</si>
  <si>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</si>
  <si>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</si>
  <si>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</si>
  <si>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</si>
  <si>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</si>
  <si>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</si>
  <si>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</si>
  <si>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</si>
  <si>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</si>
  <si>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</si>
  <si>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</si>
  <si>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</si>
  <si>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</si>
  <si>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</si>
  <si>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</si>
  <si>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</si>
  <si>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</si>
  <si>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</si>
  <si>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</si>
  <si>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</si>
  <si>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</si>
  <si>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</si>
  <si>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</si>
  <si>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</si>
  <si>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</si>
  <si>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</si>
  <si>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</si>
  <si>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</si>
  <si>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</si>
  <si>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</si>
  <si>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</si>
  <si>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</si>
  <si>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</si>
  <si>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</si>
  <si>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</si>
  <si>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</si>
  <si>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</si>
  <si>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</si>
  <si>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</si>
  <si>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</si>
  <si>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</si>
  <si>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</si>
  <si>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</si>
  <si>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</si>
  <si>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</si>
  <si>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</si>
  <si>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</si>
  <si>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</si>
  <si>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</si>
  <si>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</si>
  <si>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</si>
  <si>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</si>
  <si>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</si>
  <si>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</si>
  <si>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</si>
  <si>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</si>
  <si>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</si>
  <si>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</si>
  <si>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</si>
  <si>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</si>
  <si>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</si>
  <si>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</si>
  <si>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</si>
  <si>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</si>
  <si>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</si>
  <si>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</si>
  <si>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</si>
  <si>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</si>
  <si>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</si>
  <si>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</si>
  <si>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</si>
  <si>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</si>
  <si>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</si>
  <si>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</si>
  <si>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</si>
  <si>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</si>
  <si>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</si>
  <si>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</si>
  <si>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</si>
  <si>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</si>
  <si>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</si>
  <si>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</si>
  <si>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</si>
  <si>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</si>
  <si>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</si>
  <si>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</si>
  <si>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</si>
  <si>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</si>
  <si>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</si>
  <si>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</si>
  <si>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</si>
  <si>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</si>
  <si>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</si>
  <si>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</si>
  <si>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</si>
  <si>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</si>
  <si>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</si>
  <si>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</si>
  <si>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</si>
  <si>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</si>
  <si>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</si>
  <si>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</si>
  <si>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</si>
  <si>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</si>
  <si>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</si>
  <si>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</si>
  <si>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</si>
  <si>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</si>
  <si>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</si>
  <si>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</si>
  <si>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</si>
  <si>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</si>
  <si>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</si>
  <si>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</si>
  <si>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</si>
  <si>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</si>
  <si>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</si>
  <si>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</si>
  <si>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</si>
  <si>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</si>
  <si>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</si>
  <si>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</si>
  <si>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</si>
  <si>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</si>
  <si>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</si>
  <si>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</si>
  <si>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</si>
  <si>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</si>
  <si>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</si>
  <si>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</si>
  <si>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</si>
  <si>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</si>
  <si>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</si>
  <si>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</si>
  <si>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</si>
  <si>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</si>
  <si>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</si>
  <si>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</si>
  <si>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</si>
  <si>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</si>
  <si>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</si>
  <si>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</si>
  <si>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</si>
  <si>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</si>
  <si>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</si>
  <si>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</si>
  <si>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</si>
  <si>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</si>
  <si>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</si>
  <si>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</si>
  <si>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</si>
  <si>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</si>
  <si>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</si>
  <si>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</si>
  <si>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</si>
  <si>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</si>
  <si>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</si>
  <si>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</si>
  <si>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</si>
  <si>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</si>
  <si>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</si>
  <si>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</si>
  <si>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</si>
  <si>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</si>
  <si>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</si>
  <si>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</si>
  <si>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</si>
  <si>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</si>
  <si>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</si>
  <si>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</si>
  <si>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</si>
  <si>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</si>
  <si>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</si>
  <si>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</si>
  <si>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</si>
  <si>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</si>
  <si>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</si>
  <si>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</si>
  <si>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Bihar-1</t>
  </si>
  <si>
    <t>Motihari</t>
  </si>
  <si>
    <t>Kotwa</t>
  </si>
  <si>
    <t>BH2907</t>
  </si>
  <si>
    <t>Kotwa(Sangrampur)</t>
  </si>
  <si>
    <t>Bishunpur</t>
  </si>
  <si>
    <t>SF0071040</t>
  </si>
  <si>
    <t>Imran Alam</t>
  </si>
  <si>
    <t>517024</t>
  </si>
  <si>
    <t>suman</t>
  </si>
  <si>
    <t>Chetana</t>
  </si>
  <si>
    <t>SSF4610743</t>
  </si>
  <si>
    <t>OBC</t>
  </si>
  <si>
    <t>MUSLIM</t>
  </si>
  <si>
    <t>Agriculture &amp; Farming</t>
  </si>
  <si>
    <t>ZAYDA KHATOON</t>
  </si>
  <si>
    <t>7644849027</t>
  </si>
  <si>
    <t>20-Aug-2025</t>
  </si>
  <si>
    <t>08</t>
  </si>
  <si>
    <t>GL-2</t>
  </si>
  <si>
    <t>2.18 Yrs</t>
  </si>
  <si>
    <t>26 Sep 2023</t>
  </si>
  <si>
    <t>&gt; 2 to 4 Years</t>
  </si>
  <si>
    <t>02-Sep-2025</t>
  </si>
  <si>
    <t>08-Dec-2025</t>
  </si>
  <si>
    <t>Open</t>
  </si>
  <si>
    <t>FN25-26-03321</t>
  </si>
  <si>
    <t>SF0100062</t>
  </si>
  <si>
    <t>Umashankar Ram</t>
  </si>
  <si>
    <t>LO</t>
  </si>
  <si>
    <t>359588302</t>
  </si>
  <si>
    <t>na</t>
  </si>
  <si>
    <t>Complaint Not Lodged</t>
  </si>
  <si>
    <t>Clients Emi paid Rs-3460 cash on date 07-10--25 but posting not done in fimo</t>
  </si>
  <si>
    <t>Ujjwal Kumar/SF0050577</t>
  </si>
  <si>
    <t>Bihar</t>
  </si>
  <si>
    <t>7:00am</t>
  </si>
  <si>
    <t>Dual Staff</t>
  </si>
  <si>
    <t>Available &amp; Updated</t>
  </si>
  <si>
    <t>R</t>
  </si>
  <si>
    <t>Mithlesh Kumar</t>
  </si>
  <si>
    <t>SF0049791</t>
  </si>
  <si>
    <t>Branch Manager</t>
  </si>
  <si>
    <t>L</t>
  </si>
  <si>
    <t>Abhimanyu Kumar</t>
  </si>
  <si>
    <t>BQM field</t>
  </si>
  <si>
    <t>SF0097240</t>
  </si>
  <si>
    <t>No Differences</t>
  </si>
  <si>
    <t>Business</t>
  </si>
  <si>
    <t>Rakesh Kr Singh/SF0007606</t>
  </si>
  <si>
    <t>Baban Kr Ram/SF0064392</t>
  </si>
  <si>
    <t>Saket Nath Thakur/ SF0062081</t>
  </si>
  <si>
    <t>Suspended-Not Working</t>
  </si>
  <si>
    <t>Not Required</t>
  </si>
  <si>
    <t>Clients Emi paid Rs-3460 cash on date 07-10--25 but posting not done in fimo By UmaShankar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</si>
</sst>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40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242424"/>
      <name val="Segoe UI"/>
      <family val="2"/>
    </font>
    <font>
      <b/>
      <sz val="12"/>
      <color rgb="FF000000"/>
      <name val="Aptos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8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36" fillId="0" borderId="1" xfId="22" applyFont="1" applyBorder="1" applyAlignment="1" applyProtection="1">
      <alignment horizontal="center" vertical="center" wrapText="1"/>
      <protection locked="0"/>
    </xf>
    <xf numFmtId="0" fontId="35" fillId="0" borderId="1" xfId="21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7" fillId="0" borderId="1" xfId="21" applyFont="1" applyBorder="1" applyAlignment="1" applyProtection="1">
      <alignment vertical="top" wrapText="1"/>
      <protection locked="0"/>
    </xf>
    <xf numFmtId="0" fontId="37" fillId="0" borderId="1" xfId="21" applyFont="1" applyBorder="1" applyAlignment="1" applyProtection="1">
      <alignment horizontal="left" vertical="center" wrapText="1"/>
      <protection locked="0"/>
    </xf>
    <xf numFmtId="0" fontId="39" fillId="11" borderId="16" xfId="21" applyFont="1" applyFill="1" applyBorder="1" applyAlignment="1" applyProtection="1">
      <alignment horizontal="left" vertical="center" wrapText="1"/>
      <protection locked="0"/>
    </xf>
    <xf numFmtId="49" fontId="38" fillId="11" borderId="16" xfId="0" applyNumberFormat="1" applyFont="1" applyFill="1" applyBorder="1" applyAlignment="1" applyProtection="1">
      <alignment horizontal="center" wrapText="1"/>
      <protection locked="0"/>
    </xf>
    <xf numFmtId="168" fontId="37" fillId="0" borderId="1" xfId="21" applyNumberFormat="1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center" vertical="center" wrapText="1"/>
      <protection locked="0"/>
    </xf>
    <xf numFmtId="167" fontId="35" fillId="0" borderId="1" xfId="0" applyNumberFormat="1" applyFont="1" applyBorder="1" applyAlignment="1" applyProtection="1">
      <alignment horizontal="center" vertical="center" wrapText="1"/>
      <protection locked="0"/>
    </xf>
    <xf numFmtId="170" fontId="35" fillId="0" borderId="1" xfId="0" applyNumberFormat="1" applyFont="1" applyBorder="1" applyAlignment="1" applyProtection="1">
      <alignment horizontal="center" vertical="center" wrapText="1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0" xfId="0" applyFont="1" applyBorder="1" applyAlignment="1" applyProtection="1">
      <alignment horizontal="left" vertical="center"/>
      <protection locked="0"/>
    </xf>
    <xf numFmtId="171" fontId="35" fillId="0" borderId="1" xfId="0" applyNumberFormat="1" applyFont="1" applyBorder="1" applyAlignment="1" applyProtection="1">
      <alignment horizontal="center" vertical="center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35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35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35" fillId="0" borderId="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36" fillId="7" borderId="1" xfId="22" applyFont="1" applyFill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35" fillId="0" borderId="1" xfId="0" applyFont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5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B1" workbookViewId="0">
      <pane ySplit="4" topLeftCell="A5" activePane="bottomLeft" state="frozen"/>
      <selection pane="bottomLeft" activeCell="AH5" sqref="AH5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4"/>
    </row>
    <row r="4" spans="1:34" ht="52">
      <c r="A4" s="105" t="s">
        <v>55</v>
      </c>
      <c r="B4" s="105" t="s">
        <v>56</v>
      </c>
      <c r="C4" s="106" t="s">
        <v>57</v>
      </c>
      <c r="D4" s="105" t="s">
        <v>58</v>
      </c>
      <c r="E4" s="106" t="s">
        <v>59</v>
      </c>
      <c r="F4" s="106" t="s">
        <v>60</v>
      </c>
      <c r="G4" s="105" t="s">
        <v>61</v>
      </c>
      <c r="H4" s="105" t="s">
        <v>62</v>
      </c>
      <c r="I4" s="105" t="s">
        <v>63</v>
      </c>
      <c r="J4" s="105" t="s">
        <v>64</v>
      </c>
      <c r="K4" s="105" t="s">
        <v>65</v>
      </c>
      <c r="L4" s="113" t="s">
        <v>66</v>
      </c>
      <c r="M4" s="113" t="s">
        <v>67</v>
      </c>
      <c r="N4" s="113" t="s">
        <v>68</v>
      </c>
      <c r="O4" s="113" t="s">
        <v>69</v>
      </c>
      <c r="P4" s="113" t="s">
        <v>70</v>
      </c>
      <c r="Q4" s="113" t="s">
        <v>71</v>
      </c>
      <c r="R4" s="105" t="s">
        <v>72</v>
      </c>
      <c r="S4" s="117" t="s">
        <v>73</v>
      </c>
      <c r="T4" s="105" t="s">
        <v>74</v>
      </c>
      <c r="U4" s="105" t="s">
        <v>75</v>
      </c>
      <c r="V4" s="105" t="s">
        <v>76</v>
      </c>
      <c r="W4" s="105" t="s">
        <v>77</v>
      </c>
      <c r="X4" s="105" t="s">
        <v>78</v>
      </c>
      <c r="Y4" s="105" t="s">
        <v>79</v>
      </c>
      <c r="Z4" s="105" t="s">
        <v>80</v>
      </c>
      <c r="AA4" s="105" t="s">
        <v>81</v>
      </c>
      <c r="AB4" s="105" t="s">
        <v>82</v>
      </c>
      <c r="AC4" s="105" t="s">
        <v>83</v>
      </c>
      <c r="AD4" s="105" t="s">
        <v>84</v>
      </c>
      <c r="AE4" s="105" t="s">
        <v>85</v>
      </c>
      <c r="AF4" s="105" t="s">
        <v>86</v>
      </c>
      <c r="AG4" s="105" t="s">
        <v>87</v>
      </c>
      <c r="AH4" s="105" t="s">
        <v>88</v>
      </c>
    </row>
    <row r="5" spans="1:34" s="103" customFormat="1" ht="30" customHeight="1">
      <c r="A5" s="107">
        <v>1</v>
      </c>
      <c r="B5" s="108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09" t="str">
        <f>IF('Physical Cash at Safe'!D28="Yes",'Physical Cash at Safe'!B4,'Borrower Wise Details'!B5)</f>
        <v>BH2907</v>
      </c>
      <c r="D5" s="110" t="str">
        <f>IF('Physical Cash at Safe'!D28="Yes",'Physical Cash at Safe'!A4,'Borrower Wise Details'!C5)</f>
        <v>Kotwa(Sangrampur)</v>
      </c>
      <c r="E5" s="110" t="str">
        <f>IF(D5="","",IF(ISBLANK('Loan Outstanding Report'!C5),IF('Physical Cash at Safe'!D28="Yes",'Physical Cash at Safe'!A6,""),'Loan Outstanding Report'!C5))</f>
        <v>Bihar-1</v>
      </c>
      <c r="F5" s="110" t="str">
        <f>IF(D5="","",IF(ISBLANK('Loan Outstanding Report'!D5),IF('Physical Cash at Safe'!D28="Yes",'Physical Cash at Safe'!E4,""),'Loan Outstanding Report'!D5))</f>
        <v>Motihari</v>
      </c>
      <c r="G5" s="111">
        <v>46016</v>
      </c>
      <c r="H5" s="112" t="s">
        <v>298</v>
      </c>
      <c r="I5" s="111">
        <v>46017</v>
      </c>
      <c r="J5" s="114" t="str">
        <f>IF('Physical Cash at Safe'!D28="Yes",'Physical Cash at Safe'!E28,IF('Borrower Wise Details'!D5&lt;&gt;"",'Borrower Wise Details'!D5,""))</f>
        <v>FN25-26-03321</v>
      </c>
      <c r="K5" s="115">
        <v>1</v>
      </c>
      <c r="L5" s="116">
        <v>3460</v>
      </c>
      <c r="M5" s="116">
        <v>0</v>
      </c>
      <c r="N5" s="116" t="s">
        <v>300</v>
      </c>
      <c r="O5" s="116" t="s">
        <v>33</v>
      </c>
      <c r="P5" s="116" t="s">
        <v>299</v>
      </c>
      <c r="Q5" s="116" t="s">
        <v>301</v>
      </c>
      <c r="R5" s="118" t="str">
        <f>IF('Physical Cash at Safe'!$D$28="Yes",'Physical Cash at Safe'!$A$28,IF('Borrower Wise Details'!F5&lt;&gt;"",'Borrower Wise Details'!F5,""))</f>
        <v>Umashankar Ram</v>
      </c>
      <c r="S5" s="114" t="str">
        <f>IF('Physical Cash at Safe'!$D$28="Yes",'Physical Cash at Safe'!$C$28,IF('Borrower Wise Details'!H5&lt;&gt;"",'Borrower Wise Details'!H5,""))</f>
        <v>LO</v>
      </c>
      <c r="T5" s="114" t="str">
        <f>IF('Physical Cash at Safe'!$D$28="Yes",'Physical Cash at Safe'!$B$28,IF('Borrower Wise Details'!G5&lt;&gt;"",'Borrower Wise Details'!G5,""))</f>
        <v>SF0100062</v>
      </c>
      <c r="U5" s="119" t="s">
        <v>302</v>
      </c>
      <c r="V5" s="111">
        <v>46019</v>
      </c>
      <c r="W5" s="120" t="str">
        <f>IF('Physical Cash at Safe'!$D$28="Yes","Safe Locker Cash Siphoned Off",IF('Borrower Wise Details'!$P$5&lt;&gt;"",'Borrower Wise Details'!$P$5,""))</f>
        <v>Collection Amount Misappropriated</v>
      </c>
      <c r="X5" s="120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1" t="s">
        <v>303</v>
      </c>
      <c r="Z5" s="111">
        <v>46108</v>
      </c>
      <c r="AA5" s="111">
        <v>46108</v>
      </c>
      <c r="AB5" s="12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5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3460</v>
      </c>
      <c r="AD5" s="85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0">
        <f>IF(AND(AC5="",AD5=""),"",IF(AD5="",AC5,AC5-IF(ISNUMBER(AD5),AD5,0)))</f>
        <v>3460</v>
      </c>
      <c r="AF5" s="108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1">
        <v>46112</v>
      </c>
      <c r="AH5" s="123" t="s">
        <v>304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R4" sqref="R4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8" t="s">
        <v>52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90"/>
    </row>
    <row r="2" spans="1:18" ht="18.5">
      <c r="A2" s="33" t="s">
        <v>53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</row>
    <row r="3" spans="1:18">
      <c r="A3" s="91" t="s">
        <v>89</v>
      </c>
      <c r="B3" s="92"/>
      <c r="C3" s="92"/>
      <c r="D3" s="92"/>
      <c r="E3" s="92"/>
      <c r="F3" s="92"/>
      <c r="G3" s="92"/>
      <c r="H3" s="144" t="s">
        <v>90</v>
      </c>
      <c r="I3" s="144"/>
      <c r="J3" s="144"/>
      <c r="K3" s="144"/>
      <c r="L3" s="144"/>
      <c r="M3" s="144"/>
      <c r="N3" s="98"/>
      <c r="O3" s="98"/>
      <c r="P3" s="98"/>
      <c r="Q3" s="98"/>
      <c r="R3" s="101"/>
    </row>
    <row r="4" spans="1:18" ht="39">
      <c r="A4" s="93" t="s">
        <v>55</v>
      </c>
      <c r="B4" s="94" t="s">
        <v>91</v>
      </c>
      <c r="C4" s="94" t="s">
        <v>92</v>
      </c>
      <c r="D4" s="94" t="s">
        <v>93</v>
      </c>
      <c r="E4" s="94" t="s">
        <v>94</v>
      </c>
      <c r="F4" s="94" t="s">
        <v>95</v>
      </c>
      <c r="G4" s="94" t="s">
        <v>96</v>
      </c>
      <c r="H4" s="94" t="s">
        <v>97</v>
      </c>
      <c r="I4" s="94" t="s">
        <v>98</v>
      </c>
      <c r="J4" s="94" t="s">
        <v>99</v>
      </c>
      <c r="K4" s="94" t="s">
        <v>100</v>
      </c>
      <c r="L4" s="94" t="s">
        <v>101</v>
      </c>
      <c r="M4" s="94" t="s">
        <v>102</v>
      </c>
      <c r="N4" s="94" t="s">
        <v>103</v>
      </c>
      <c r="O4" s="94" t="s">
        <v>104</v>
      </c>
      <c r="P4" s="94" t="s">
        <v>105</v>
      </c>
      <c r="Q4" s="94" t="s">
        <v>106</v>
      </c>
      <c r="R4" s="102" t="s">
        <v>107</v>
      </c>
    </row>
    <row r="5" spans="1:18" ht="24.75" customHeight="1">
      <c r="A5" s="95">
        <v>1</v>
      </c>
      <c r="B5" s="40" t="str">
        <f>IF('Fraud Investigation Report'!C5="","",'Fraud Investigation Report'!C5)</f>
        <v>BH2907</v>
      </c>
      <c r="C5" s="95" t="str">
        <f>IF('Fraud Investigation Report'!D5="","",'Fraud Investigation Report'!D5)</f>
        <v>Kotwa(Sangrampur)</v>
      </c>
      <c r="D5" s="96" t="str">
        <f>IF(OR('Fraud Investigation Report'!R5="",'Fraud Investigation Report'!R5=0),"",'Fraud Investigation Report'!R5)</f>
        <v>Umashankar Ram</v>
      </c>
      <c r="E5" s="96" t="str">
        <f>IF(OR('Fraud Investigation Report'!T5="",'Fraud Investigation Report'!T5=0),"",'Fraud Investigation Report'!T5)</f>
        <v>SF0100062</v>
      </c>
      <c r="F5" s="96" t="str">
        <f>IF(OR('Fraud Investigation Report'!S5="",'Fraud Investigation Report'!S5=0),"",'Fraud Investigation Report'!S5)</f>
        <v>LO</v>
      </c>
      <c r="G5" s="95" t="str">
        <f>IF('Fraud Investigation Report'!J5="","",'Fraud Investigation Report'!J5)</f>
        <v>FN25-26-03321</v>
      </c>
      <c r="H5" s="97" t="str">
        <f>IF(OR(ISNUMBER(SEARCH("Safe Locker Cash Siphoned Off",'Fraud Investigation Report'!W5)),ISNUMBER(SEARCH("Safe Locker Cash Siphoned Off",'Fraud Investigation Report'!X5))),'Physical Cash at Safe'!$A$30,"")</f>
        <v/>
      </c>
      <c r="I5" s="97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3460</v>
      </c>
      <c r="J5" s="97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7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7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9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0">
        <f>SUM(H5:M5)</f>
        <v>3460</v>
      </c>
      <c r="O5" s="97">
        <f>IF('Fraud Investigation Report'!AD5="","",'Fraud Investigation Report'!AD5)</f>
        <v>0</v>
      </c>
      <c r="P5" s="100">
        <f>IF(AND(N5="",O5=""),"",IF(O5="",N5,N5-IF(ISNUMBER(O5),O5,0)))</f>
        <v>3460</v>
      </c>
      <c r="Q5" s="130" t="s">
        <v>281</v>
      </c>
      <c r="R5" s="12" t="s">
        <v>282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4" activePane="bottomLeft" state="frozen"/>
      <selection pane="bottomLeft" activeCell="D30" sqref="D30:E30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69" t="s">
        <v>52</v>
      </c>
      <c r="B1" s="170"/>
      <c r="C1" s="170"/>
      <c r="D1" s="170"/>
      <c r="E1" s="171"/>
    </row>
    <row r="2" spans="1:5" ht="18.5">
      <c r="A2" s="54"/>
      <c r="B2" s="172" t="s">
        <v>53</v>
      </c>
      <c r="C2" s="172"/>
      <c r="D2" s="172"/>
      <c r="E2" s="55"/>
    </row>
    <row r="3" spans="1:5">
      <c r="A3" s="56" t="s">
        <v>108</v>
      </c>
      <c r="B3" s="56" t="s">
        <v>109</v>
      </c>
      <c r="C3" s="56" t="s">
        <v>110</v>
      </c>
      <c r="D3" s="56" t="s">
        <v>111</v>
      </c>
      <c r="E3" s="56" t="s">
        <v>112</v>
      </c>
    </row>
    <row r="4" spans="1:5" ht="24" customHeight="1">
      <c r="A4" s="57" t="s">
        <v>253</v>
      </c>
      <c r="B4" s="129" t="s">
        <v>252</v>
      </c>
      <c r="C4" s="129" t="s">
        <v>252</v>
      </c>
      <c r="D4" s="129" t="s">
        <v>252</v>
      </c>
      <c r="E4" s="42" t="s">
        <v>251</v>
      </c>
    </row>
    <row r="5" spans="1:5" ht="35.25" customHeight="1">
      <c r="A5" s="58" t="s">
        <v>113</v>
      </c>
      <c r="B5" s="58" t="s">
        <v>114</v>
      </c>
      <c r="C5" s="58" t="s">
        <v>115</v>
      </c>
      <c r="D5" s="58" t="s">
        <v>116</v>
      </c>
      <c r="E5" s="58" t="s">
        <v>117</v>
      </c>
    </row>
    <row r="6" spans="1:5" ht="25.5" customHeight="1">
      <c r="A6" s="137" t="s">
        <v>285</v>
      </c>
      <c r="B6" s="59">
        <v>46024</v>
      </c>
      <c r="C6" s="59">
        <v>46023</v>
      </c>
      <c r="D6" s="138">
        <v>46024</v>
      </c>
      <c r="E6" s="139" t="s">
        <v>286</v>
      </c>
    </row>
    <row r="7" spans="1:5" ht="15.5">
      <c r="A7" s="173" t="s">
        <v>118</v>
      </c>
      <c r="B7" s="174"/>
      <c r="C7" s="174"/>
      <c r="D7" s="174"/>
      <c r="E7" s="174"/>
    </row>
    <row r="8" spans="1:5" ht="15" customHeight="1">
      <c r="A8" s="179" t="s">
        <v>119</v>
      </c>
      <c r="B8" s="175" t="s">
        <v>120</v>
      </c>
      <c r="C8" s="176"/>
      <c r="D8" s="177" t="s">
        <v>121</v>
      </c>
      <c r="E8" s="178"/>
    </row>
    <row r="9" spans="1:5">
      <c r="A9" s="180"/>
      <c r="B9" s="60" t="s">
        <v>122</v>
      </c>
      <c r="C9" s="61" t="s">
        <v>123</v>
      </c>
      <c r="D9" s="61" t="s">
        <v>122</v>
      </c>
      <c r="E9" s="61" t="s">
        <v>123</v>
      </c>
    </row>
    <row r="10" spans="1:5">
      <c r="A10" s="62">
        <v>2000</v>
      </c>
      <c r="B10" s="63"/>
      <c r="C10" s="64"/>
      <c r="D10" s="63"/>
      <c r="E10" s="64">
        <f>D10*A10</f>
        <v>0</v>
      </c>
    </row>
    <row r="11" spans="1:5">
      <c r="A11" s="65">
        <v>500</v>
      </c>
      <c r="B11" s="66">
        <v>10</v>
      </c>
      <c r="C11" s="64">
        <f>B11*A11</f>
        <v>5000</v>
      </c>
      <c r="D11" s="66">
        <v>10</v>
      </c>
      <c r="E11" s="64">
        <f t="shared" ref="E11:E17" si="0">D11*A11</f>
        <v>5000</v>
      </c>
    </row>
    <row r="12" spans="1:5">
      <c r="A12" s="65">
        <v>200</v>
      </c>
      <c r="B12" s="66">
        <v>0</v>
      </c>
      <c r="C12" s="64">
        <f>B12*A12</f>
        <v>0</v>
      </c>
      <c r="D12" s="66"/>
      <c r="E12" s="64">
        <f t="shared" si="0"/>
        <v>0</v>
      </c>
    </row>
    <row r="13" spans="1:5">
      <c r="A13" s="65">
        <v>100</v>
      </c>
      <c r="B13" s="66">
        <v>1</v>
      </c>
      <c r="C13" s="64">
        <f t="shared" ref="C13:C17" si="1">B13*A13</f>
        <v>100</v>
      </c>
      <c r="D13" s="66">
        <v>1</v>
      </c>
      <c r="E13" s="64">
        <f t="shared" si="0"/>
        <v>100</v>
      </c>
    </row>
    <row r="14" spans="1:5">
      <c r="A14" s="65">
        <v>50</v>
      </c>
      <c r="B14" s="66"/>
      <c r="C14" s="64">
        <f t="shared" si="1"/>
        <v>0</v>
      </c>
      <c r="D14" s="66"/>
      <c r="E14" s="64">
        <f t="shared" si="0"/>
        <v>0</v>
      </c>
    </row>
    <row r="15" spans="1:5">
      <c r="A15" s="65">
        <v>20</v>
      </c>
      <c r="B15" s="66">
        <v>4</v>
      </c>
      <c r="C15" s="64">
        <f t="shared" si="1"/>
        <v>80</v>
      </c>
      <c r="D15" s="66">
        <v>4</v>
      </c>
      <c r="E15" s="64">
        <f t="shared" si="0"/>
        <v>80</v>
      </c>
    </row>
    <row r="16" spans="1:5">
      <c r="A16" s="65">
        <v>10</v>
      </c>
      <c r="B16" s="66"/>
      <c r="C16" s="64">
        <f t="shared" si="1"/>
        <v>0</v>
      </c>
      <c r="D16" s="66"/>
      <c r="E16" s="64">
        <f t="shared" si="0"/>
        <v>0</v>
      </c>
    </row>
    <row r="17" spans="1:5">
      <c r="A17" s="65">
        <v>5</v>
      </c>
      <c r="B17" s="66"/>
      <c r="C17" s="64">
        <f t="shared" si="1"/>
        <v>0</v>
      </c>
      <c r="D17" s="66"/>
      <c r="E17" s="64">
        <f t="shared" si="0"/>
        <v>0</v>
      </c>
    </row>
    <row r="18" spans="1:5">
      <c r="A18" s="67" t="s">
        <v>124</v>
      </c>
      <c r="B18" s="68"/>
      <c r="C18" s="64">
        <f>B18</f>
        <v>0</v>
      </c>
      <c r="D18" s="68"/>
      <c r="E18" s="69">
        <f>D18</f>
        <v>0</v>
      </c>
    </row>
    <row r="19" spans="1:5">
      <c r="A19" s="70"/>
      <c r="B19" s="71" t="s">
        <v>125</v>
      </c>
      <c r="C19" s="72">
        <f>SUM(C10:C18)</f>
        <v>5180</v>
      </c>
      <c r="D19" s="71" t="s">
        <v>125</v>
      </c>
      <c r="E19" s="72">
        <f>SUM(E10:E18)</f>
        <v>5180</v>
      </c>
    </row>
    <row r="20" spans="1:5" ht="30" customHeight="1">
      <c r="A20" s="163" t="s">
        <v>126</v>
      </c>
      <c r="B20" s="164"/>
      <c r="C20" s="73">
        <v>35806</v>
      </c>
      <c r="D20" s="74" t="s">
        <v>127</v>
      </c>
      <c r="E20" s="75">
        <v>0</v>
      </c>
    </row>
    <row r="21" spans="1:5" ht="30" customHeight="1">
      <c r="A21" s="165" t="s">
        <v>128</v>
      </c>
      <c r="B21" s="166"/>
      <c r="C21" s="75">
        <v>0</v>
      </c>
      <c r="D21" s="74" t="s">
        <v>129</v>
      </c>
      <c r="E21" s="75">
        <v>0</v>
      </c>
    </row>
    <row r="22" spans="1:5" ht="30" customHeight="1">
      <c r="A22" s="165" t="s">
        <v>130</v>
      </c>
      <c r="B22" s="166"/>
      <c r="C22" s="75">
        <v>0</v>
      </c>
      <c r="D22" s="76" t="s">
        <v>131</v>
      </c>
      <c r="E22" s="75"/>
    </row>
    <row r="23" spans="1:5" ht="30" customHeight="1">
      <c r="A23" s="165" t="s">
        <v>132</v>
      </c>
      <c r="B23" s="166"/>
      <c r="C23" s="77">
        <f>(C19+C21)-(E20+E21)-E19</f>
        <v>0</v>
      </c>
      <c r="D23" s="78" t="s">
        <v>133</v>
      </c>
      <c r="E23" s="143" t="s">
        <v>33</v>
      </c>
    </row>
    <row r="24" spans="1:5" ht="82.5" customHeight="1">
      <c r="A24" s="74" t="s">
        <v>134</v>
      </c>
      <c r="B24" s="167" t="s">
        <v>297</v>
      </c>
      <c r="C24" s="168"/>
      <c r="D24" s="168"/>
      <c r="E24" s="168"/>
    </row>
    <row r="25" spans="1:5" ht="57.75" customHeight="1">
      <c r="A25" s="79" t="s">
        <v>135</v>
      </c>
      <c r="B25" s="153" t="s">
        <v>33</v>
      </c>
      <c r="C25" s="154"/>
      <c r="D25" s="154"/>
      <c r="E25" s="154"/>
    </row>
    <row r="26" spans="1:5" ht="20.149999999999999" customHeight="1">
      <c r="A26" s="155" t="s">
        <v>136</v>
      </c>
      <c r="B26" s="155"/>
      <c r="C26" s="155"/>
      <c r="D26" s="155"/>
      <c r="E26" s="155"/>
    </row>
    <row r="27" spans="1:5" ht="27.75" customHeight="1">
      <c r="A27" s="80" t="s">
        <v>137</v>
      </c>
      <c r="B27" s="80" t="s">
        <v>138</v>
      </c>
      <c r="C27" s="80" t="s">
        <v>139</v>
      </c>
      <c r="D27" s="80" t="s">
        <v>140</v>
      </c>
      <c r="E27" s="80" t="s">
        <v>141</v>
      </c>
    </row>
    <row r="28" spans="1:5" ht="30" customHeight="1">
      <c r="A28" s="42"/>
      <c r="B28" s="42"/>
      <c r="C28" s="81"/>
      <c r="D28" s="81"/>
      <c r="E28" s="82"/>
    </row>
    <row r="29" spans="1:5" ht="30" customHeight="1">
      <c r="A29" s="80" t="s">
        <v>142</v>
      </c>
      <c r="B29" s="83" t="s">
        <v>143</v>
      </c>
      <c r="C29" s="80" t="s">
        <v>144</v>
      </c>
      <c r="D29" s="156" t="s">
        <v>145</v>
      </c>
      <c r="E29" s="157"/>
    </row>
    <row r="30" spans="1:5" ht="40" customHeight="1">
      <c r="A30" s="84"/>
      <c r="B30" s="84"/>
      <c r="C30" s="85">
        <f>A30-B30</f>
        <v>0</v>
      </c>
      <c r="D30" s="158"/>
      <c r="E30" s="159"/>
    </row>
    <row r="31" spans="1:5" ht="15" customHeight="1">
      <c r="A31" s="160"/>
      <c r="B31" s="161"/>
      <c r="C31" s="161"/>
      <c r="D31" s="161"/>
      <c r="E31" s="162"/>
    </row>
    <row r="32" spans="1:5" ht="24.75" customHeight="1">
      <c r="A32" s="86" t="s">
        <v>146</v>
      </c>
      <c r="B32" s="14" t="s">
        <v>287</v>
      </c>
      <c r="C32" s="86" t="s">
        <v>147</v>
      </c>
      <c r="D32" s="145" t="s">
        <v>288</v>
      </c>
      <c r="E32" s="146"/>
    </row>
    <row r="33" spans="1:5" ht="18" customHeight="1">
      <c r="A33" s="86" t="s">
        <v>148</v>
      </c>
      <c r="B33" s="140" t="s">
        <v>289</v>
      </c>
      <c r="C33" s="87" t="s">
        <v>150</v>
      </c>
      <c r="D33" s="147" t="s">
        <v>293</v>
      </c>
      <c r="E33" s="148"/>
    </row>
    <row r="34" spans="1:5" ht="26">
      <c r="A34" s="87" t="s">
        <v>151</v>
      </c>
      <c r="B34" s="141" t="s">
        <v>290</v>
      </c>
      <c r="C34" s="87" t="s">
        <v>152</v>
      </c>
      <c r="D34" s="149" t="s">
        <v>294</v>
      </c>
      <c r="E34" s="150"/>
    </row>
    <row r="35" spans="1:5" ht="26">
      <c r="A35" s="87" t="s">
        <v>153</v>
      </c>
      <c r="B35" s="141" t="s">
        <v>291</v>
      </c>
      <c r="C35" s="87" t="s">
        <v>154</v>
      </c>
      <c r="D35" s="149" t="s">
        <v>296</v>
      </c>
      <c r="E35" s="150"/>
    </row>
    <row r="36" spans="1:5" ht="25.5" customHeight="1">
      <c r="A36" s="87" t="s">
        <v>155</v>
      </c>
      <c r="B36" s="142" t="s">
        <v>292</v>
      </c>
      <c r="C36" s="87" t="s">
        <v>156</v>
      </c>
      <c r="D36" s="151" t="s">
        <v>295</v>
      </c>
      <c r="E36" s="152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/>
      <selection pane="bottomLeft"/>
      <selection pane="bottomRight" activeCell="I5" sqref="I5"/>
    </sheetView>
  </sheetViews>
  <sheetFormatPr defaultColWidth="0" defaultRowHeight="13" zeroHeight="1"/>
  <cols>
    <col min="1" max="1" width="8.81640625" style="31" customWidth="1"/>
    <col min="2" max="2" width="13.1796875" style="31" customWidth="1"/>
    <col min="3" max="3" width="18.81640625" style="31" customWidth="1"/>
    <col min="4" max="4" width="16.453125" style="31" customWidth="1"/>
    <col min="5" max="5" width="14.90625" style="31" customWidth="1"/>
    <col min="6" max="6" width="20.36328125" style="31" customWidth="1"/>
    <col min="7" max="8" width="20.81640625" style="31" customWidth="1"/>
    <col min="9" max="9" width="14.81640625" style="31" customWidth="1"/>
    <col min="10" max="10" width="14.36328125" style="31" customWidth="1"/>
    <col min="11" max="11" width="21.453125" style="31" customWidth="1"/>
    <col min="12" max="12" width="17.1796875" style="31" customWidth="1"/>
    <col min="13" max="13" width="18.81640625" style="32" customWidth="1"/>
    <col min="14" max="14" width="15.54296875" style="31" customWidth="1"/>
    <col min="15" max="15" width="17.1796875" style="31" customWidth="1"/>
    <col min="16" max="16" width="33.1796875" style="31" customWidth="1"/>
    <col min="17" max="17" width="16.54296875" style="31" customWidth="1"/>
    <col min="18" max="18" width="17.453125" style="31" customWidth="1"/>
    <col min="19" max="19" width="20.1796875" style="31" customWidth="1"/>
    <col min="20" max="20" width="20.54296875" style="31" customWidth="1"/>
    <col min="21" max="21" width="18" style="31" customWidth="1"/>
    <col min="22" max="22" width="22.81640625" style="31" customWidth="1"/>
    <col min="23" max="23" width="52.1796875" style="31" customWidth="1"/>
    <col min="24" max="24" width="8.81640625" style="31" customWidth="1"/>
    <col min="25" max="16384" width="8.81640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157</v>
      </c>
      <c r="E3" s="36" t="s">
        <v>158</v>
      </c>
      <c r="F3" s="36" t="s">
        <v>159</v>
      </c>
      <c r="U3" s="36" t="s">
        <v>158</v>
      </c>
      <c r="V3" s="36" t="s">
        <v>159</v>
      </c>
    </row>
    <row r="4" spans="1:23" ht="42.75" customHeight="1" thickBot="1">
      <c r="A4" s="37" t="s">
        <v>55</v>
      </c>
      <c r="B4" s="38" t="s">
        <v>160</v>
      </c>
      <c r="C4" s="38" t="s">
        <v>92</v>
      </c>
      <c r="D4" s="38" t="s">
        <v>161</v>
      </c>
      <c r="E4" s="38" t="s">
        <v>162</v>
      </c>
      <c r="F4" s="38" t="s">
        <v>163</v>
      </c>
      <c r="G4" s="38" t="s">
        <v>164</v>
      </c>
      <c r="H4" s="38" t="s">
        <v>165</v>
      </c>
      <c r="I4" s="38" t="s">
        <v>166</v>
      </c>
      <c r="J4" s="38" t="s">
        <v>167</v>
      </c>
      <c r="K4" s="38" t="s">
        <v>168</v>
      </c>
      <c r="L4" s="38" t="s">
        <v>169</v>
      </c>
      <c r="M4" s="45" t="s">
        <v>170</v>
      </c>
      <c r="N4" s="38" t="s">
        <v>171</v>
      </c>
      <c r="O4" s="38" t="s">
        <v>172</v>
      </c>
      <c r="P4" s="38" t="s">
        <v>173</v>
      </c>
      <c r="Q4" s="38" t="s">
        <v>174</v>
      </c>
      <c r="R4" s="38" t="s">
        <v>175</v>
      </c>
      <c r="S4" s="38" t="s">
        <v>176</v>
      </c>
      <c r="T4" s="38" t="s">
        <v>177</v>
      </c>
      <c r="U4" s="38" t="s">
        <v>178</v>
      </c>
      <c r="V4" s="38" t="s">
        <v>8</v>
      </c>
      <c r="W4" s="38" t="s">
        <v>179</v>
      </c>
    </row>
    <row r="5" spans="1:23" ht="25" customHeight="1" thickBot="1">
      <c r="A5" s="39">
        <v>1</v>
      </c>
      <c r="B5" s="40" t="str">
        <f>IF('Loan Outstanding Report'!$G$5="","",'Loan Outstanding Report'!$G$5)</f>
        <v>BH2907</v>
      </c>
      <c r="C5" s="41" t="str">
        <f>IF('Loan Outstanding Report'!$H$5="","",'Loan Outstanding Report'!$H$5)</f>
        <v>Kotwa(Sangrampur)</v>
      </c>
      <c r="D5" s="129" t="s">
        <v>276</v>
      </c>
      <c r="E5" s="43">
        <v>46024</v>
      </c>
      <c r="F5" s="131" t="s">
        <v>278</v>
      </c>
      <c r="G5" s="130" t="s">
        <v>277</v>
      </c>
      <c r="H5" s="130" t="s">
        <v>279</v>
      </c>
      <c r="I5" s="133">
        <v>517024</v>
      </c>
      <c r="J5" s="46" t="s">
        <v>261</v>
      </c>
      <c r="K5" s="134" t="s">
        <v>265</v>
      </c>
      <c r="L5" s="135" t="s">
        <v>280</v>
      </c>
      <c r="M5" s="43" t="s">
        <v>267</v>
      </c>
      <c r="N5" s="48">
        <v>65000</v>
      </c>
      <c r="O5" s="48">
        <v>3460</v>
      </c>
      <c r="P5" s="49" t="s">
        <v>9</v>
      </c>
      <c r="Q5" s="136">
        <v>45937</v>
      </c>
      <c r="R5" s="48">
        <v>3460</v>
      </c>
      <c r="S5" s="48">
        <v>0</v>
      </c>
      <c r="T5" s="48">
        <v>0</v>
      </c>
      <c r="U5" s="51">
        <f t="shared" ref="U5" si="0">IF(AND(ISBLANK(R5),ISBLANK(S5),ISBLANK(T5)),"",R5-(S5+T5))</f>
        <v>3460</v>
      </c>
      <c r="V5" s="28" t="s">
        <v>7</v>
      </c>
      <c r="W5" s="132" t="s">
        <v>283</v>
      </c>
    </row>
    <row r="6" spans="1:23" ht="2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2" t="str">
        <f>IF(J6&lt;&gt;"",$D$5,"")</f>
        <v/>
      </c>
      <c r="E6" s="43"/>
      <c r="F6" s="14" t="str">
        <f>IF(J6&lt;&gt;"",$F$5,"")</f>
        <v/>
      </c>
      <c r="G6" s="44" t="str">
        <f>IF(J6&lt;&gt;"",$G$5,"")</f>
        <v/>
      </c>
      <c r="H6" s="44" t="str">
        <f>IF(J6&lt;&gt;"",$H$5,"")</f>
        <v/>
      </c>
      <c r="I6" s="46"/>
      <c r="J6" s="46"/>
      <c r="K6" s="46"/>
      <c r="L6" s="47"/>
      <c r="M6" s="43"/>
      <c r="N6" s="48"/>
      <c r="O6" s="48"/>
      <c r="P6" s="49"/>
      <c r="Q6" s="50"/>
      <c r="R6" s="48"/>
      <c r="S6" s="48"/>
      <c r="T6" s="48"/>
      <c r="U6" s="51" t="str">
        <f t="shared" ref="U6:U69" si="1">IF(AND(ISBLANK(R6),ISBLANK(S6),ISBLANK(T6)),"",R6-(S6+T6))</f>
        <v/>
      </c>
      <c r="V6" s="28"/>
      <c r="W6" s="52"/>
    </row>
    <row r="7" spans="1:23" ht="2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4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6"/>
      <c r="J7" s="46"/>
      <c r="K7" s="46"/>
      <c r="L7" s="47"/>
      <c r="M7" s="43"/>
      <c r="N7" s="48"/>
      <c r="O7" s="48"/>
      <c r="P7" s="49"/>
      <c r="Q7" s="50"/>
      <c r="R7" s="48"/>
      <c r="S7" s="48"/>
      <c r="T7" s="48"/>
      <c r="U7" s="51" t="str">
        <f t="shared" si="1"/>
        <v/>
      </c>
      <c r="V7" s="28"/>
      <c r="W7" s="52"/>
    </row>
    <row r="8" spans="1:23" ht="2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 t="str">
        <f t="shared" si="5"/>
        <v/>
      </c>
      <c r="G8" s="44" t="str">
        <f t="shared" si="6"/>
        <v/>
      </c>
      <c r="H8" s="44" t="str">
        <f t="shared" si="7"/>
        <v/>
      </c>
      <c r="I8" s="46"/>
      <c r="J8" s="46"/>
      <c r="K8" s="46"/>
      <c r="L8" s="47"/>
      <c r="M8" s="43"/>
      <c r="N8" s="48"/>
      <c r="O8" s="48"/>
      <c r="P8" s="49"/>
      <c r="Q8" s="50"/>
      <c r="R8" s="48"/>
      <c r="S8" s="48"/>
      <c r="T8" s="48"/>
      <c r="U8" s="51" t="str">
        <f t="shared" si="1"/>
        <v/>
      </c>
      <c r="V8" s="28"/>
      <c r="W8" s="52"/>
    </row>
    <row r="9" spans="1:23" ht="2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6"/>
      <c r="J9" s="46"/>
      <c r="K9" s="46"/>
      <c r="L9" s="47"/>
      <c r="M9" s="43"/>
      <c r="N9" s="48"/>
      <c r="O9" s="48"/>
      <c r="P9" s="49"/>
      <c r="Q9" s="50"/>
      <c r="R9" s="48"/>
      <c r="S9" s="48"/>
      <c r="T9" s="48"/>
      <c r="U9" s="51" t="str">
        <f t="shared" si="1"/>
        <v/>
      </c>
      <c r="V9" s="28"/>
      <c r="W9" s="52"/>
    </row>
    <row r="10" spans="1:23" ht="2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6"/>
      <c r="J10" s="46"/>
      <c r="K10" s="46"/>
      <c r="L10" s="47"/>
      <c r="M10" s="43"/>
      <c r="N10" s="48"/>
      <c r="O10" s="48"/>
      <c r="P10" s="49"/>
      <c r="Q10" s="50"/>
      <c r="R10" s="48"/>
      <c r="S10" s="48"/>
      <c r="T10" s="48"/>
      <c r="U10" s="51" t="str">
        <f t="shared" si="1"/>
        <v/>
      </c>
      <c r="V10" s="28"/>
      <c r="W10" s="52"/>
    </row>
    <row r="11" spans="1:23" ht="2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6"/>
      <c r="J11" s="46"/>
      <c r="K11" s="46"/>
      <c r="L11" s="47"/>
      <c r="M11" s="43"/>
      <c r="N11" s="48"/>
      <c r="O11" s="48"/>
      <c r="P11" s="49"/>
      <c r="Q11" s="50"/>
      <c r="R11" s="48"/>
      <c r="S11" s="48"/>
      <c r="T11" s="48"/>
      <c r="U11" s="51" t="str">
        <f t="shared" si="1"/>
        <v/>
      </c>
      <c r="V11" s="28"/>
      <c r="W11" s="52"/>
    </row>
    <row r="12" spans="1:23" ht="2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6"/>
      <c r="J12" s="46"/>
      <c r="K12" s="46"/>
      <c r="L12" s="47"/>
      <c r="M12" s="43"/>
      <c r="N12" s="48"/>
      <c r="O12" s="48"/>
      <c r="P12" s="49"/>
      <c r="Q12" s="50"/>
      <c r="R12" s="48"/>
      <c r="S12" s="48"/>
      <c r="T12" s="48"/>
      <c r="U12" s="51" t="str">
        <f t="shared" si="1"/>
        <v/>
      </c>
      <c r="V12" s="28"/>
      <c r="W12" s="52"/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6"/>
      <c r="J13" s="46"/>
      <c r="K13" s="46"/>
      <c r="L13" s="47"/>
      <c r="M13" s="43"/>
      <c r="N13" s="48"/>
      <c r="O13" s="48"/>
      <c r="P13" s="49"/>
      <c r="Q13" s="50"/>
      <c r="R13" s="48"/>
      <c r="S13" s="48"/>
      <c r="T13" s="48"/>
      <c r="U13" s="51" t="str">
        <f t="shared" si="1"/>
        <v/>
      </c>
      <c r="V13" s="28"/>
      <c r="W13" s="52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6"/>
      <c r="J14" s="46"/>
      <c r="K14" s="46"/>
      <c r="L14" s="47"/>
      <c r="M14" s="43"/>
      <c r="N14" s="48"/>
      <c r="O14" s="48"/>
      <c r="P14" s="49"/>
      <c r="Q14" s="50"/>
      <c r="R14" s="48"/>
      <c r="S14" s="48"/>
      <c r="T14" s="48"/>
      <c r="U14" s="51" t="str">
        <f t="shared" si="1"/>
        <v/>
      </c>
      <c r="V14" s="28"/>
      <c r="W14" s="52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6"/>
      <c r="J15" s="46"/>
      <c r="K15" s="46"/>
      <c r="L15" s="47"/>
      <c r="M15" s="43"/>
      <c r="N15" s="48"/>
      <c r="O15" s="48"/>
      <c r="P15" s="49"/>
      <c r="Q15" s="50"/>
      <c r="R15" s="48"/>
      <c r="S15" s="48"/>
      <c r="T15" s="48"/>
      <c r="U15" s="51" t="str">
        <f t="shared" si="1"/>
        <v/>
      </c>
      <c r="V15" s="28"/>
      <c r="W15" s="52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6"/>
      <c r="J16" s="46"/>
      <c r="K16" s="46"/>
      <c r="L16" s="47"/>
      <c r="M16" s="43"/>
      <c r="N16" s="48"/>
      <c r="O16" s="48"/>
      <c r="P16" s="49"/>
      <c r="Q16" s="50"/>
      <c r="R16" s="48"/>
      <c r="S16" s="48"/>
      <c r="T16" s="48"/>
      <c r="U16" s="51" t="str">
        <f t="shared" si="1"/>
        <v/>
      </c>
      <c r="V16" s="28"/>
      <c r="W16" s="52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6"/>
      <c r="J17" s="46"/>
      <c r="K17" s="46"/>
      <c r="L17" s="47"/>
      <c r="M17" s="43"/>
      <c r="N17" s="48"/>
      <c r="O17" s="48"/>
      <c r="P17" s="49"/>
      <c r="Q17" s="50"/>
      <c r="R17" s="48"/>
      <c r="S17" s="48"/>
      <c r="T17" s="48"/>
      <c r="U17" s="51" t="str">
        <f t="shared" si="1"/>
        <v/>
      </c>
      <c r="V17" s="28"/>
      <c r="W17" s="52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6"/>
      <c r="J18" s="46"/>
      <c r="K18" s="46"/>
      <c r="L18" s="47"/>
      <c r="M18" s="43"/>
      <c r="N18" s="48"/>
      <c r="O18" s="48"/>
      <c r="P18" s="49"/>
      <c r="Q18" s="50"/>
      <c r="R18" s="48"/>
      <c r="S18" s="48"/>
      <c r="T18" s="48"/>
      <c r="U18" s="51" t="str">
        <f t="shared" si="1"/>
        <v/>
      </c>
      <c r="V18" s="28"/>
      <c r="W18" s="52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6"/>
      <c r="J19" s="46"/>
      <c r="K19" s="46"/>
      <c r="L19" s="47"/>
      <c r="M19" s="43"/>
      <c r="N19" s="48"/>
      <c r="O19" s="48"/>
      <c r="P19" s="49"/>
      <c r="Q19" s="50"/>
      <c r="R19" s="48"/>
      <c r="S19" s="48"/>
      <c r="T19" s="48"/>
      <c r="U19" s="51" t="str">
        <f t="shared" si="1"/>
        <v/>
      </c>
      <c r="V19" s="28"/>
      <c r="W19" s="52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6"/>
      <c r="J20" s="46"/>
      <c r="K20" s="46"/>
      <c r="L20" s="47"/>
      <c r="M20" s="43"/>
      <c r="N20" s="48"/>
      <c r="O20" s="48"/>
      <c r="P20" s="49"/>
      <c r="Q20" s="50"/>
      <c r="R20" s="48"/>
      <c r="S20" s="48"/>
      <c r="T20" s="48"/>
      <c r="U20" s="51" t="str">
        <f t="shared" si="1"/>
        <v/>
      </c>
      <c r="V20" s="28"/>
      <c r="W20" s="52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1"/>
        <v/>
      </c>
      <c r="V21" s="28"/>
      <c r="W21" s="52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1"/>
        <v/>
      </c>
      <c r="V22" s="28"/>
      <c r="W22" s="52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1"/>
        <v/>
      </c>
      <c r="V23" s="28"/>
      <c r="W23" s="52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1"/>
        <v/>
      </c>
      <c r="V24" s="28"/>
      <c r="W24" s="52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1"/>
        <v/>
      </c>
      <c r="V25" s="28"/>
      <c r="W25" s="52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1"/>
        <v/>
      </c>
      <c r="V26" s="28"/>
      <c r="W26" s="52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1"/>
        <v/>
      </c>
      <c r="V27" s="28"/>
      <c r="W27" s="52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1"/>
        <v/>
      </c>
      <c r="V28" s="28"/>
      <c r="W28" s="52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1"/>
        <v/>
      </c>
      <c r="V29" s="28"/>
      <c r="W29" s="52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1"/>
        <v/>
      </c>
      <c r="V30" s="28"/>
      <c r="W30" s="52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1"/>
        <v/>
      </c>
      <c r="V31" s="28"/>
      <c r="W31" s="52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1"/>
        <v/>
      </c>
      <c r="V32" s="28"/>
      <c r="W32" s="52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1"/>
        <v/>
      </c>
      <c r="V33" s="28"/>
      <c r="W33" s="52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1"/>
        <v/>
      </c>
      <c r="V34" s="28"/>
      <c r="W34" s="52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1"/>
        <v/>
      </c>
      <c r="V35" s="28"/>
      <c r="W35" s="52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1"/>
        <v/>
      </c>
      <c r="V36" s="28"/>
      <c r="W36" s="52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1"/>
        <v/>
      </c>
      <c r="V37" s="28"/>
      <c r="W37" s="52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1"/>
        <v/>
      </c>
      <c r="V38" s="28"/>
      <c r="W38" s="52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1"/>
        <v/>
      </c>
      <c r="V39" s="28"/>
      <c r="W39" s="52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1"/>
        <v/>
      </c>
      <c r="V40" s="28"/>
      <c r="W40" s="52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1"/>
        <v/>
      </c>
      <c r="V41" s="28"/>
      <c r="W41" s="52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1"/>
        <v/>
      </c>
      <c r="V42" s="28"/>
      <c r="W42" s="52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1"/>
        <v/>
      </c>
      <c r="V43" s="28"/>
      <c r="W43" s="52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1"/>
        <v/>
      </c>
      <c r="V44" s="28"/>
      <c r="W44" s="52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1"/>
        <v/>
      </c>
      <c r="V45" s="28"/>
      <c r="W45" s="52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1"/>
        <v/>
      </c>
      <c r="V46" s="28"/>
      <c r="W46" s="52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1"/>
        <v/>
      </c>
      <c r="V47" s="28"/>
      <c r="W47" s="52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1"/>
        <v/>
      </c>
      <c r="V48" s="28"/>
      <c r="W48" s="52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1"/>
        <v/>
      </c>
      <c r="V49" s="28"/>
      <c r="W49" s="52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1"/>
        <v/>
      </c>
      <c r="V50" s="28"/>
      <c r="W50" s="52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1"/>
        <v/>
      </c>
      <c r="V51" s="28"/>
      <c r="W51" s="52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1"/>
        <v/>
      </c>
      <c r="V52" s="28"/>
      <c r="W52" s="52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1"/>
        <v/>
      </c>
      <c r="V53" s="28"/>
      <c r="W53" s="52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1"/>
        <v/>
      </c>
      <c r="V54" s="28"/>
      <c r="W54" s="52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1"/>
        <v/>
      </c>
      <c r="V55" s="28"/>
      <c r="W55" s="52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1"/>
        <v/>
      </c>
      <c r="V56" s="28"/>
      <c r="W56" s="52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1"/>
        <v/>
      </c>
      <c r="V57" s="28"/>
      <c r="W57" s="52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1"/>
        <v/>
      </c>
      <c r="V58" s="28"/>
      <c r="W58" s="52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1"/>
        <v/>
      </c>
      <c r="V59" s="28"/>
      <c r="W59" s="52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1"/>
        <v/>
      </c>
      <c r="V60" s="28"/>
      <c r="W60" s="52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1"/>
        <v/>
      </c>
      <c r="V61" s="28"/>
      <c r="W61" s="52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1"/>
        <v/>
      </c>
      <c r="V62" s="28"/>
      <c r="W62" s="52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1"/>
        <v/>
      </c>
      <c r="V63" s="28"/>
      <c r="W63" s="52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1"/>
        <v/>
      </c>
      <c r="V64" s="28"/>
      <c r="W64" s="52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1"/>
        <v/>
      </c>
      <c r="V65" s="28"/>
      <c r="W65" s="52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1"/>
        <v/>
      </c>
      <c r="V66" s="28"/>
      <c r="W66" s="52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1"/>
        <v/>
      </c>
      <c r="V67" s="28"/>
      <c r="W67" s="52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1"/>
        <v/>
      </c>
      <c r="V68" s="28"/>
      <c r="W68" s="52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1"/>
        <v/>
      </c>
      <c r="V69" s="28"/>
      <c r="W69" s="52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8"/>
      <c r="W70" s="52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8"/>
      <c r="W71" s="52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8"/>
      <c r="W72" s="52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8"/>
      <c r="W73" s="52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8"/>
      <c r="W74" s="52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8"/>
      <c r="W75" s="52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8"/>
      <c r="W76" s="52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8"/>
      <c r="W77" s="52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8"/>
      <c r="W78" s="52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8"/>
      <c r="W79" s="52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8"/>
      <c r="W80" s="52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8"/>
      <c r="W81" s="52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8"/>
      <c r="W82" s="52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8"/>
      <c r="W83" s="52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8"/>
      <c r="W84" s="52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8"/>
      <c r="W85" s="52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8"/>
      <c r="W86" s="52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8"/>
      <c r="W87" s="52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8"/>
      <c r="W88" s="52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8"/>
      <c r="W89" s="52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8"/>
      <c r="W90" s="52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8"/>
      <c r="W91" s="52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8"/>
      <c r="W92" s="52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8"/>
      <c r="W93" s="52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8"/>
      <c r="W94" s="52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8"/>
      <c r="W95" s="52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8"/>
      <c r="W96" s="52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8"/>
      <c r="W97" s="52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8"/>
      <c r="W98" s="52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8"/>
      <c r="W99" s="52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8"/>
      <c r="W100" s="52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8"/>
      <c r="W101" s="52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8"/>
      <c r="W102" s="52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8"/>
      <c r="W103" s="52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8"/>
      <c r="W104" s="52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8"/>
      <c r="W105" s="52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8"/>
      <c r="W106" s="52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8"/>
      <c r="W107" s="52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8"/>
      <c r="W108" s="52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8"/>
      <c r="W109" s="52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8"/>
      <c r="W110" s="52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8"/>
      <c r="W111" s="52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8"/>
      <c r="W112" s="52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8"/>
      <c r="W113" s="52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8"/>
      <c r="W114" s="52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8"/>
      <c r="W115" s="52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8"/>
      <c r="W116" s="52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8"/>
      <c r="W117" s="52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8"/>
      <c r="W118" s="52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8"/>
      <c r="W119" s="52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8"/>
      <c r="W120" s="52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8"/>
      <c r="W121" s="52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8"/>
      <c r="W122" s="52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8"/>
      <c r="W123" s="52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8"/>
      <c r="W124" s="52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8"/>
      <c r="W125" s="52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8"/>
      <c r="W126" s="52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8"/>
      <c r="W127" s="52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8"/>
      <c r="W128" s="52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8"/>
      <c r="W129" s="52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8"/>
      <c r="W130" s="52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8"/>
      <c r="W131" s="52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8"/>
      <c r="W132" s="52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8"/>
      <c r="W133" s="52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8"/>
      <c r="W135" s="52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8"/>
      <c r="W136" s="52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8"/>
      <c r="W137" s="52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8"/>
      <c r="W138" s="52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8"/>
      <c r="W139" s="52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8"/>
      <c r="W140" s="52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8"/>
      <c r="W141" s="52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8"/>
      <c r="W142" s="52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8"/>
      <c r="W143" s="52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8"/>
      <c r="W144" s="52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8"/>
      <c r="W145" s="52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8"/>
      <c r="W146" s="52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8"/>
      <c r="W147" s="52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8"/>
      <c r="W148" s="52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8"/>
      <c r="W149" s="52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8"/>
      <c r="W150" s="52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8"/>
      <c r="W151" s="52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8"/>
      <c r="W152" s="52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8"/>
      <c r="W153" s="52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8"/>
      <c r="W154" s="52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8"/>
      <c r="W155" s="52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8"/>
      <c r="W156" s="52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8"/>
      <c r="W157" s="52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8"/>
      <c r="W158" s="52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8"/>
      <c r="W159" s="52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8"/>
      <c r="W160" s="52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8"/>
      <c r="W161" s="52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8"/>
      <c r="W162" s="52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8"/>
      <c r="W163" s="52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8"/>
      <c r="W164" s="52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8"/>
      <c r="W165" s="52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8"/>
      <c r="W166" s="52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8"/>
      <c r="W167" s="52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8"/>
      <c r="W168" s="52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8"/>
      <c r="W169" s="52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8"/>
      <c r="W170" s="52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8"/>
      <c r="W171" s="52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8"/>
      <c r="W172" s="52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8"/>
      <c r="W173" s="52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8"/>
      <c r="W174" s="52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8"/>
      <c r="W175" s="52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8"/>
      <c r="W176" s="52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8"/>
      <c r="W177" s="52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8"/>
      <c r="W178" s="52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8"/>
      <c r="W179" s="52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8"/>
      <c r="W180" s="52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8"/>
      <c r="W181" s="52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8"/>
      <c r="W182" s="52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8"/>
      <c r="W183" s="52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8"/>
      <c r="W184" s="52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8"/>
      <c r="W185" s="52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8"/>
      <c r="W186" s="52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8"/>
      <c r="W187" s="52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8"/>
      <c r="W188" s="52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8"/>
      <c r="W189" s="52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8"/>
      <c r="W190" s="52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8"/>
      <c r="W191" s="52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8"/>
      <c r="W192" s="52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8"/>
      <c r="W193" s="52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8"/>
      <c r="W194" s="52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8"/>
      <c r="W195" s="52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8"/>
      <c r="W196" s="52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8"/>
      <c r="W197" s="52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8"/>
      <c r="W199" s="52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8"/>
      <c r="W200" s="52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8"/>
      <c r="W201" s="52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8"/>
      <c r="W202" s="52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8"/>
      <c r="W203" s="52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8"/>
      <c r="W204" s="52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8"/>
      <c r="W205" s="52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8"/>
      <c r="W206" s="52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8"/>
      <c r="W207" s="52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8"/>
      <c r="W208" s="52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8"/>
      <c r="W209" s="52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8"/>
      <c r="W210" s="52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8"/>
      <c r="W211" s="52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8"/>
      <c r="W212" s="52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8"/>
      <c r="W213" s="52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8"/>
      <c r="W214" s="52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8"/>
      <c r="W215" s="52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8"/>
      <c r="W216" s="52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8"/>
      <c r="W217" s="52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8"/>
      <c r="W218" s="52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8"/>
      <c r="W219" s="52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8"/>
      <c r="W220" s="52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8"/>
      <c r="W221" s="52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8"/>
      <c r="W222" s="52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8"/>
      <c r="W223" s="52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8"/>
      <c r="W224" s="52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8"/>
      <c r="W225" s="52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8"/>
      <c r="W226" s="52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8"/>
      <c r="W227" s="52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8"/>
      <c r="W228" s="52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8"/>
      <c r="W229" s="52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8"/>
      <c r="W230" s="52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8"/>
      <c r="W231" s="52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8"/>
      <c r="W232" s="52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8"/>
      <c r="W233" s="52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8"/>
      <c r="W234" s="52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8"/>
      <c r="W235" s="52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8"/>
      <c r="W236" s="52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8"/>
      <c r="W237" s="52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8"/>
      <c r="W238" s="52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8"/>
      <c r="W239" s="52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8"/>
      <c r="W240" s="52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8"/>
      <c r="W241" s="52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8"/>
      <c r="W242" s="52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8"/>
      <c r="W243" s="52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8"/>
      <c r="W244" s="52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8"/>
      <c r="W245" s="52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8"/>
      <c r="W246" s="52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8"/>
      <c r="W247" s="52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8"/>
      <c r="W248" s="52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8"/>
      <c r="W249" s="52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8"/>
      <c r="W250" s="52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8"/>
      <c r="W251" s="52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8"/>
      <c r="W252" s="52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8"/>
      <c r="W253" s="52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8"/>
      <c r="W254" s="52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8"/>
      <c r="W255" s="52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8"/>
      <c r="W256" s="52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8"/>
      <c r="W257" s="52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8"/>
      <c r="W258" s="52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8"/>
      <c r="W259" s="52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8"/>
      <c r="W260" s="52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8"/>
      <c r="W261" s="52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8"/>
      <c r="W263" s="52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8"/>
      <c r="W264" s="52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8"/>
      <c r="W265" s="52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8"/>
      <c r="W266" s="52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8"/>
      <c r="W267" s="52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8"/>
      <c r="W268" s="52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8"/>
      <c r="W269" s="52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8"/>
      <c r="W270" s="52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8"/>
      <c r="W271" s="52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8"/>
      <c r="W272" s="52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8"/>
      <c r="W273" s="52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8"/>
      <c r="W274" s="52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8"/>
      <c r="W275" s="52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8"/>
      <c r="W276" s="52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8"/>
      <c r="W277" s="52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8"/>
      <c r="W278" s="52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8"/>
      <c r="W279" s="52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8"/>
      <c r="W280" s="52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8"/>
      <c r="W281" s="52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8"/>
      <c r="W282" s="52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8"/>
      <c r="W283" s="52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8"/>
      <c r="W284" s="52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8"/>
      <c r="W285" s="52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8"/>
      <c r="W286" s="52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8"/>
      <c r="W287" s="52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8"/>
      <c r="W288" s="52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8"/>
      <c r="W289" s="52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8"/>
      <c r="W290" s="52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8"/>
      <c r="W291" s="52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8"/>
      <c r="W292" s="52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8"/>
      <c r="W293" s="52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8"/>
      <c r="W294" s="52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8"/>
      <c r="W295" s="52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8"/>
      <c r="W296" s="52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8"/>
      <c r="W297" s="52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8"/>
      <c r="W298" s="52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8"/>
      <c r="W299" s="52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8"/>
      <c r="W300" s="52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8"/>
      <c r="W301" s="52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8"/>
      <c r="W302" s="52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8"/>
      <c r="W303" s="52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8"/>
      <c r="W304" s="52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8"/>
      <c r="W305" s="52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8"/>
      <c r="W306" s="52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8"/>
      <c r="W307" s="52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8"/>
      <c r="W308" s="52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8"/>
      <c r="W309" s="52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8"/>
      <c r="W310" s="52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8"/>
      <c r="W311" s="52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8"/>
      <c r="W312" s="52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8"/>
      <c r="W313" s="52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8"/>
      <c r="W314" s="52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8"/>
      <c r="W315" s="52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8"/>
      <c r="W316" s="52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8"/>
      <c r="W317" s="52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8"/>
      <c r="W318" s="52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8"/>
      <c r="W319" s="52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8"/>
      <c r="W320" s="52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8"/>
      <c r="W321" s="52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8"/>
      <c r="W322" s="52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8"/>
      <c r="W323" s="52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8"/>
      <c r="W324" s="52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8"/>
      <c r="W325" s="52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8"/>
      <c r="W327" s="52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8"/>
      <c r="W328" s="52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8"/>
      <c r="W329" s="52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8"/>
      <c r="W330" s="52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8"/>
      <c r="W331" s="52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8"/>
      <c r="W332" s="52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8"/>
      <c r="W333" s="52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8"/>
      <c r="W334" s="52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8"/>
      <c r="W335" s="52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8"/>
      <c r="W336" s="52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8"/>
      <c r="W337" s="52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8"/>
      <c r="W338" s="52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8"/>
      <c r="W339" s="52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8"/>
      <c r="W340" s="52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8"/>
      <c r="W341" s="52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8"/>
      <c r="W342" s="52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8"/>
      <c r="W343" s="52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8"/>
      <c r="W344" s="52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8"/>
      <c r="W345" s="52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8"/>
      <c r="W346" s="52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8"/>
      <c r="W347" s="52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8"/>
      <c r="W348" s="52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8"/>
      <c r="W349" s="52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8"/>
      <c r="W350" s="52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8"/>
      <c r="W351" s="52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8"/>
      <c r="W352" s="52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8"/>
      <c r="W353" s="52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8"/>
      <c r="W354" s="52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8"/>
      <c r="W355" s="52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8"/>
      <c r="W356" s="52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8"/>
      <c r="W357" s="52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8"/>
      <c r="W358" s="52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8"/>
      <c r="W359" s="52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8"/>
      <c r="W360" s="52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8"/>
      <c r="W361" s="52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8"/>
      <c r="W362" s="52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8"/>
      <c r="W363" s="52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8"/>
      <c r="W364" s="52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8"/>
      <c r="W365" s="52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8"/>
      <c r="W366" s="52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8"/>
      <c r="W367" s="52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8"/>
      <c r="W368" s="52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8"/>
      <c r="W369" s="52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8"/>
      <c r="W370" s="52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8"/>
      <c r="W371" s="52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8"/>
      <c r="W372" s="52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8"/>
      <c r="W373" s="52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8"/>
      <c r="W374" s="52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8"/>
      <c r="W375" s="52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8"/>
      <c r="W376" s="52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8"/>
      <c r="W377" s="52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8"/>
      <c r="W378" s="52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8"/>
      <c r="W379" s="52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8"/>
      <c r="W380" s="52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8"/>
      <c r="W381" s="52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8"/>
      <c r="W382" s="52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8"/>
      <c r="W383" s="52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8"/>
      <c r="W384" s="52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8"/>
      <c r="W385" s="52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8"/>
      <c r="W386" s="52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8"/>
      <c r="W387" s="52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8"/>
      <c r="W388" s="52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8"/>
      <c r="W389" s="52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8"/>
      <c r="W391" s="52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8"/>
      <c r="W392" s="52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8"/>
      <c r="W393" s="52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8"/>
      <c r="W394" s="52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8"/>
      <c r="W395" s="52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8"/>
      <c r="W396" s="52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8"/>
      <c r="W397" s="52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8"/>
      <c r="W398" s="52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8"/>
      <c r="W399" s="52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8"/>
      <c r="W400" s="52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8"/>
      <c r="W401" s="52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8"/>
      <c r="W402" s="52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8"/>
      <c r="W403" s="52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8"/>
      <c r="W404" s="52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8"/>
      <c r="W405" s="52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8"/>
      <c r="W406" s="52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8"/>
      <c r="W407" s="52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8"/>
      <c r="W408" s="52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8"/>
      <c r="W409" s="52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8"/>
      <c r="W410" s="52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8"/>
      <c r="W411" s="52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8"/>
      <c r="W412" s="52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8"/>
      <c r="W413" s="52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8"/>
      <c r="W414" s="52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8"/>
      <c r="W415" s="52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8"/>
      <c r="W416" s="52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8"/>
      <c r="W417" s="52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8"/>
      <c r="W418" s="52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8"/>
      <c r="W419" s="52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8"/>
      <c r="W420" s="52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8"/>
      <c r="W421" s="52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8"/>
      <c r="W422" s="52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8"/>
      <c r="W423" s="52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8"/>
      <c r="W424" s="52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8"/>
      <c r="W425" s="52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8"/>
      <c r="W426" s="52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8"/>
      <c r="W427" s="52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8"/>
      <c r="W428" s="52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8"/>
      <c r="W429" s="52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8"/>
      <c r="W430" s="52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8"/>
      <c r="W431" s="52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8"/>
      <c r="W432" s="52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8"/>
      <c r="W433" s="52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8"/>
      <c r="W434" s="52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8"/>
      <c r="W435" s="52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8"/>
      <c r="W436" s="52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8"/>
      <c r="W437" s="52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8"/>
      <c r="W438" s="52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8"/>
      <c r="W439" s="52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8"/>
      <c r="W440" s="52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8"/>
      <c r="W441" s="52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8"/>
      <c r="W442" s="52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8"/>
      <c r="W443" s="52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8"/>
      <c r="W444" s="52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8"/>
      <c r="W445" s="52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8"/>
      <c r="W446" s="52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8"/>
      <c r="W447" s="52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8"/>
      <c r="W448" s="52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8"/>
      <c r="W449" s="52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8"/>
      <c r="W450" s="52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8"/>
      <c r="W451" s="52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8"/>
      <c r="W452" s="52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8"/>
      <c r="W453" s="52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8"/>
      <c r="W455" s="52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8"/>
      <c r="W456" s="52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8"/>
      <c r="W457" s="52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8"/>
      <c r="W458" s="52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8"/>
      <c r="W459" s="52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8"/>
      <c r="W460" s="52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8"/>
      <c r="W461" s="52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8"/>
      <c r="W462" s="52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8"/>
      <c r="W463" s="52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8"/>
      <c r="W464" s="52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8"/>
      <c r="W465" s="52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8"/>
      <c r="W466" s="52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8"/>
      <c r="W467" s="52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8"/>
      <c r="W468" s="52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8"/>
      <c r="W469" s="52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8"/>
      <c r="W470" s="52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8"/>
      <c r="W471" s="52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8"/>
      <c r="W472" s="52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8"/>
      <c r="W473" s="52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8"/>
      <c r="W474" s="52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8"/>
      <c r="W475" s="52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8"/>
      <c r="W476" s="52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8"/>
      <c r="W477" s="52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8"/>
      <c r="W478" s="52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8"/>
      <c r="W479" s="52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8"/>
      <c r="W480" s="52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8"/>
      <c r="W481" s="52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8"/>
      <c r="W482" s="52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8"/>
      <c r="W483" s="52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8"/>
      <c r="W484" s="52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8"/>
      <c r="W485" s="52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8"/>
      <c r="W486" s="52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8"/>
      <c r="W487" s="52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8"/>
      <c r="W488" s="52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8"/>
      <c r="W489" s="52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8"/>
      <c r="W490" s="52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8"/>
      <c r="W491" s="52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8"/>
      <c r="W492" s="52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8"/>
      <c r="W493" s="52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8"/>
      <c r="W494" s="52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8"/>
      <c r="W495" s="52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8"/>
      <c r="W496" s="52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8"/>
      <c r="W497" s="52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8"/>
      <c r="W498" s="52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8"/>
      <c r="W499" s="52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8"/>
      <c r="W500" s="52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8"/>
      <c r="W501" s="52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8"/>
      <c r="W502" s="52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8"/>
      <c r="W503" s="52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8"/>
      <c r="W504" s="52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8"/>
      <c r="W505" s="52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8"/>
      <c r="W506" s="52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8"/>
      <c r="W507" s="52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8"/>
      <c r="W508" s="52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8"/>
      <c r="W509" s="52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8"/>
      <c r="W510" s="52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8"/>
      <c r="W511" s="52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8"/>
      <c r="W512" s="52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8"/>
      <c r="W513" s="52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8"/>
      <c r="W514" s="52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8"/>
      <c r="W515" s="52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8"/>
      <c r="W516" s="52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8"/>
      <c r="W517" s="52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8"/>
      <c r="W519" s="52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8"/>
      <c r="W520" s="52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8"/>
      <c r="W521" s="52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8"/>
      <c r="W522" s="52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8"/>
      <c r="W523" s="52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8"/>
      <c r="W524" s="52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8"/>
      <c r="W525" s="52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8"/>
      <c r="W526" s="52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8"/>
      <c r="W527" s="52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8"/>
      <c r="W528" s="52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8"/>
      <c r="W529" s="52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8"/>
      <c r="W530" s="52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8"/>
      <c r="W531" s="52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8"/>
      <c r="W532" s="52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8"/>
      <c r="W533" s="52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8"/>
      <c r="W534" s="52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8"/>
      <c r="W535" s="52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8"/>
      <c r="W536" s="52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8"/>
      <c r="W537" s="52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8"/>
      <c r="W538" s="52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8"/>
      <c r="W539" s="52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8"/>
      <c r="W540" s="52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8"/>
      <c r="W541" s="52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8"/>
      <c r="W542" s="52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8"/>
      <c r="W543" s="52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8"/>
      <c r="W544" s="52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8"/>
      <c r="W545" s="52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8"/>
      <c r="W546" s="52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8"/>
      <c r="W547" s="52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8"/>
      <c r="W548" s="52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8"/>
      <c r="W549" s="52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8"/>
      <c r="W550" s="52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8"/>
      <c r="W551" s="52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8"/>
      <c r="W552" s="52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8"/>
      <c r="W553" s="52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8"/>
      <c r="W554" s="52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8"/>
      <c r="W555" s="52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8"/>
      <c r="W556" s="52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8"/>
      <c r="W557" s="52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8"/>
      <c r="W558" s="52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8"/>
      <c r="W559" s="52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8"/>
      <c r="W560" s="52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8"/>
      <c r="W561" s="52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8"/>
      <c r="W562" s="52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8"/>
      <c r="W563" s="52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8"/>
      <c r="W564" s="52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8"/>
      <c r="W565" s="52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8"/>
      <c r="W566" s="52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8"/>
      <c r="W567" s="52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8"/>
      <c r="W568" s="52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8"/>
      <c r="W569" s="52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8"/>
      <c r="W570" s="52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8"/>
      <c r="W571" s="52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8"/>
      <c r="W572" s="52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8"/>
      <c r="W573" s="52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8"/>
      <c r="W574" s="52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8"/>
      <c r="W575" s="52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8"/>
      <c r="W576" s="52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8"/>
      <c r="W577" s="52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8"/>
      <c r="W578" s="52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8"/>
      <c r="W579" s="52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8"/>
      <c r="W580" s="52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8"/>
      <c r="W581" s="52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8"/>
      <c r="W583" s="52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8"/>
      <c r="W584" s="52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8"/>
      <c r="W585" s="52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8"/>
      <c r="W586" s="52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8"/>
      <c r="W587" s="52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8"/>
      <c r="W588" s="52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8"/>
      <c r="W589" s="52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8"/>
      <c r="W590" s="52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8"/>
      <c r="W591" s="52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8"/>
      <c r="W592" s="52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8"/>
      <c r="W593" s="52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8"/>
      <c r="W594" s="52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8"/>
      <c r="W595" s="52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8"/>
      <c r="W596" s="52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8"/>
      <c r="W597" s="52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8"/>
      <c r="W598" s="52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8"/>
      <c r="W599" s="52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8"/>
      <c r="W600" s="52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8"/>
      <c r="W601" s="52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8"/>
      <c r="W602" s="52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8"/>
      <c r="W603" s="52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8"/>
      <c r="W604" s="52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8"/>
      <c r="W605" s="52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8"/>
      <c r="W606" s="52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8"/>
      <c r="W607" s="52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8"/>
      <c r="W608" s="52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8"/>
      <c r="W609" s="52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8"/>
      <c r="W610" s="52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8"/>
      <c r="W611" s="52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8"/>
      <c r="W612" s="52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8"/>
      <c r="W613" s="52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8"/>
      <c r="W614" s="52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8"/>
      <c r="W615" s="52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8"/>
      <c r="W616" s="52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8"/>
      <c r="W617" s="52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8"/>
      <c r="W618" s="52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8"/>
      <c r="W619" s="52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8"/>
      <c r="W620" s="52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8"/>
      <c r="W621" s="52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8"/>
      <c r="W622" s="52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8"/>
      <c r="W623" s="52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8"/>
      <c r="W624" s="52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8"/>
      <c r="W625" s="52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8"/>
      <c r="W626" s="52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8"/>
      <c r="W627" s="52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8"/>
      <c r="W628" s="52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8"/>
      <c r="W629" s="52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8"/>
      <c r="W630" s="52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8"/>
      <c r="W631" s="52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8"/>
      <c r="W632" s="52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8"/>
      <c r="W633" s="52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8"/>
      <c r="W634" s="52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8"/>
      <c r="W635" s="52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8"/>
      <c r="W636" s="52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8"/>
      <c r="W637" s="52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8"/>
      <c r="W638" s="52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8"/>
      <c r="W639" s="52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8"/>
      <c r="W640" s="52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8"/>
      <c r="W641" s="52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8"/>
      <c r="W642" s="52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8"/>
      <c r="W643" s="52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8"/>
      <c r="W644" s="52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8"/>
      <c r="W645" s="52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8"/>
      <c r="W647" s="52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8"/>
      <c r="W648" s="52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8"/>
      <c r="W649" s="52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8"/>
      <c r="W650" s="52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8"/>
      <c r="W651" s="52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8"/>
      <c r="W652" s="52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8"/>
      <c r="W653" s="52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8"/>
      <c r="W654" s="52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8"/>
      <c r="W655" s="52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8"/>
      <c r="W656" s="52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8"/>
      <c r="W657" s="52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8"/>
      <c r="W658" s="52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8"/>
      <c r="W659" s="52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8"/>
      <c r="W660" s="52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8"/>
      <c r="W661" s="52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8"/>
      <c r="W662" s="52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8"/>
      <c r="W663" s="52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8"/>
      <c r="W664" s="52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8"/>
      <c r="W665" s="52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8"/>
      <c r="W666" s="52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8"/>
      <c r="W667" s="52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8"/>
      <c r="W668" s="52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8"/>
      <c r="W669" s="52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8"/>
      <c r="W670" s="52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8"/>
      <c r="W671" s="52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8"/>
      <c r="W672" s="52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8"/>
      <c r="W673" s="52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8"/>
      <c r="W674" s="52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8"/>
      <c r="W675" s="52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8"/>
      <c r="W676" s="52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8"/>
      <c r="W677" s="52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8"/>
      <c r="W678" s="52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8"/>
      <c r="W679" s="52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8"/>
      <c r="W680" s="52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8"/>
      <c r="W681" s="52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8"/>
      <c r="W682" s="52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8"/>
      <c r="W683" s="52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8"/>
      <c r="W684" s="52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8"/>
      <c r="W685" s="52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8"/>
      <c r="W686" s="52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8"/>
      <c r="W687" s="52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8"/>
      <c r="W688" s="52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8"/>
      <c r="W689" s="52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8"/>
      <c r="W690" s="52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8"/>
      <c r="W691" s="52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8"/>
      <c r="W692" s="52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8"/>
      <c r="W693" s="52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8"/>
      <c r="W694" s="52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8"/>
      <c r="W695" s="52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8"/>
      <c r="W696" s="52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8"/>
      <c r="W697" s="52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8"/>
      <c r="W698" s="52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8"/>
      <c r="W699" s="52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8"/>
      <c r="W700" s="52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8"/>
      <c r="W701" s="52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8"/>
      <c r="W702" s="52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8"/>
      <c r="W703" s="52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8"/>
      <c r="W704" s="52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8"/>
      <c r="W705" s="52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8"/>
      <c r="W706" s="52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8"/>
      <c r="W707" s="52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8"/>
      <c r="W708" s="52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8"/>
      <c r="W709" s="52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8"/>
      <c r="W711" s="52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8"/>
      <c r="W712" s="52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8"/>
      <c r="W713" s="52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8"/>
      <c r="W714" s="52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8"/>
      <c r="W715" s="52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8"/>
      <c r="W716" s="52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8"/>
      <c r="W717" s="52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8"/>
      <c r="W718" s="52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8"/>
      <c r="W719" s="52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8"/>
      <c r="W720" s="52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8"/>
      <c r="W721" s="52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8"/>
      <c r="W722" s="52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8"/>
      <c r="W723" s="52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8"/>
      <c r="W724" s="52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8"/>
      <c r="W725" s="52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8"/>
      <c r="W726" s="52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8"/>
      <c r="W727" s="52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8"/>
      <c r="W728" s="52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8"/>
      <c r="W729" s="52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8"/>
      <c r="W730" s="52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8"/>
      <c r="W731" s="52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8"/>
      <c r="W732" s="52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8"/>
      <c r="W733" s="52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8"/>
      <c r="W734" s="52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8"/>
      <c r="W735" s="52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8"/>
      <c r="W736" s="52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8"/>
      <c r="W737" s="52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8"/>
      <c r="W738" s="52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8"/>
      <c r="W739" s="52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8"/>
      <c r="W740" s="52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8"/>
      <c r="W741" s="52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8"/>
      <c r="W742" s="52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8"/>
      <c r="W743" s="52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8"/>
      <c r="W744" s="52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8"/>
      <c r="W745" s="52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8"/>
      <c r="W746" s="52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8"/>
      <c r="W747" s="52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8"/>
      <c r="W748" s="52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8"/>
      <c r="W749" s="52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8"/>
      <c r="W750" s="52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8"/>
      <c r="W751" s="52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8"/>
      <c r="W752" s="52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8"/>
      <c r="W753" s="52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8"/>
      <c r="W754" s="52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8"/>
      <c r="W755" s="52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8"/>
      <c r="W756" s="52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8"/>
      <c r="W757" s="52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8"/>
      <c r="W758" s="52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8"/>
      <c r="W759" s="52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8"/>
      <c r="W760" s="52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8"/>
      <c r="W761" s="52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8"/>
      <c r="W762" s="52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8"/>
      <c r="W763" s="52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8"/>
      <c r="W764" s="52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8"/>
      <c r="W765" s="52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8"/>
      <c r="W766" s="52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8"/>
      <c r="W767" s="52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8"/>
      <c r="W768" s="52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8"/>
      <c r="W769" s="52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8"/>
      <c r="W770" s="52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8"/>
      <c r="W771" s="52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8"/>
      <c r="W772" s="52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8"/>
      <c r="W773" s="52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8"/>
      <c r="W775" s="52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8"/>
      <c r="W776" s="52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8"/>
      <c r="W777" s="52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8"/>
      <c r="W778" s="52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8"/>
      <c r="W779" s="52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8"/>
      <c r="W780" s="52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8"/>
      <c r="W781" s="52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8"/>
      <c r="W782" s="52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8"/>
      <c r="W783" s="52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8"/>
      <c r="W784" s="52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8"/>
      <c r="W785" s="52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8"/>
      <c r="W786" s="52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8"/>
      <c r="W787" s="52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8"/>
      <c r="W788" s="52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8"/>
      <c r="W789" s="52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8"/>
      <c r="W790" s="52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8"/>
      <c r="W791" s="52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8"/>
      <c r="W792" s="52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8"/>
      <c r="W793" s="52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8"/>
      <c r="W794" s="52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8"/>
      <c r="W795" s="52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8"/>
      <c r="W796" s="52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8"/>
      <c r="W797" s="52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8"/>
      <c r="W798" s="52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8"/>
      <c r="W799" s="52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8"/>
      <c r="W800" s="52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8"/>
      <c r="W801" s="52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8"/>
      <c r="W802" s="52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8"/>
      <c r="W803" s="52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8"/>
      <c r="W804" s="52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8"/>
      <c r="W805" s="52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8"/>
      <c r="W806" s="52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8"/>
      <c r="W807" s="52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8"/>
      <c r="W808" s="52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8"/>
      <c r="W809" s="52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8"/>
      <c r="W810" s="52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8"/>
      <c r="W811" s="52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8"/>
      <c r="W812" s="52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8"/>
      <c r="W813" s="52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8"/>
      <c r="W814" s="52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8"/>
      <c r="W815" s="52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8"/>
      <c r="W816" s="52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8"/>
      <c r="W817" s="52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8"/>
      <c r="W818" s="52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8"/>
      <c r="W819" s="52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8"/>
      <c r="W820" s="52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8"/>
      <c r="W821" s="52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8"/>
      <c r="W822" s="52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8"/>
      <c r="W823" s="52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8"/>
      <c r="W824" s="52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8"/>
      <c r="W825" s="52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8"/>
      <c r="W826" s="52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8"/>
      <c r="W827" s="52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8"/>
      <c r="W828" s="52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8"/>
      <c r="W829" s="52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8"/>
      <c r="W830" s="52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8"/>
      <c r="W831" s="52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8"/>
      <c r="W832" s="52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8"/>
      <c r="W833" s="52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8"/>
      <c r="W834" s="52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8"/>
      <c r="W835" s="52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8"/>
      <c r="W836" s="52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8"/>
      <c r="W837" s="52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8"/>
      <c r="W839" s="52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8"/>
      <c r="W840" s="52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8"/>
      <c r="W841" s="52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8"/>
      <c r="W842" s="52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8"/>
      <c r="W843" s="52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8"/>
      <c r="W844" s="52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8"/>
      <c r="W845" s="52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8"/>
      <c r="W846" s="52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8"/>
      <c r="W847" s="52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8"/>
      <c r="W848" s="52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8"/>
      <c r="W849" s="52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8"/>
      <c r="W850" s="52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8"/>
      <c r="W851" s="52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8"/>
      <c r="W852" s="52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8"/>
      <c r="W853" s="52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8"/>
      <c r="W854" s="52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8"/>
      <c r="W855" s="52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8"/>
      <c r="W856" s="52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8"/>
      <c r="W857" s="52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8"/>
      <c r="W858" s="52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8"/>
      <c r="W859" s="52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8"/>
      <c r="W860" s="52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8"/>
      <c r="W861" s="52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8"/>
      <c r="W862" s="52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8"/>
      <c r="W863" s="52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8"/>
      <c r="W864" s="52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8"/>
      <c r="W865" s="52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8"/>
      <c r="W866" s="52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8"/>
      <c r="W867" s="52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8"/>
      <c r="W868" s="52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8"/>
      <c r="W869" s="52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8"/>
      <c r="W870" s="52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8"/>
      <c r="W871" s="52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8"/>
      <c r="W872" s="52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8"/>
      <c r="W873" s="52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8"/>
      <c r="W874" s="52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8"/>
      <c r="W875" s="52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8"/>
      <c r="W876" s="52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8"/>
      <c r="W877" s="52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8"/>
      <c r="W878" s="52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8"/>
      <c r="W879" s="52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8"/>
      <c r="W880" s="52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8"/>
      <c r="W881" s="52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8"/>
      <c r="W882" s="52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8"/>
      <c r="W883" s="52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8"/>
      <c r="W884" s="52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8"/>
      <c r="W885" s="52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8"/>
      <c r="W886" s="52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8"/>
      <c r="W887" s="52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8"/>
      <c r="W888" s="52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8"/>
      <c r="W889" s="52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8"/>
      <c r="W890" s="52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8"/>
      <c r="W891" s="52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8"/>
      <c r="W892" s="52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8"/>
      <c r="W893" s="52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8"/>
      <c r="W894" s="52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8"/>
      <c r="W895" s="52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8"/>
      <c r="W896" s="52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8"/>
      <c r="W897" s="52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8"/>
      <c r="W898" s="52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8"/>
      <c r="W899" s="52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8"/>
      <c r="W900" s="52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8"/>
      <c r="W901" s="52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8"/>
      <c r="W903" s="52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8"/>
      <c r="W904" s="52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8"/>
      <c r="W905" s="52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8"/>
      <c r="W906" s="52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8"/>
      <c r="W907" s="52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8"/>
      <c r="W908" s="52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8"/>
      <c r="W909" s="52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8"/>
      <c r="W910" s="52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8"/>
      <c r="W911" s="52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8"/>
      <c r="W912" s="52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8"/>
      <c r="W913" s="52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8"/>
      <c r="W914" s="52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8"/>
      <c r="W915" s="52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8"/>
      <c r="W916" s="52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8"/>
      <c r="W917" s="52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8"/>
      <c r="W918" s="52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8"/>
      <c r="W919" s="52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8"/>
      <c r="W920" s="52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8"/>
      <c r="W921" s="52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8"/>
      <c r="W922" s="52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8"/>
      <c r="W923" s="52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8"/>
      <c r="W924" s="52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8"/>
      <c r="W925" s="52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8"/>
      <c r="W926" s="52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8"/>
      <c r="W927" s="52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8"/>
      <c r="W928" s="52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8"/>
      <c r="W929" s="52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8"/>
      <c r="W930" s="52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8"/>
      <c r="W931" s="52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8"/>
      <c r="W932" s="52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8"/>
      <c r="W933" s="52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8"/>
      <c r="W934" s="52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8"/>
      <c r="W935" s="52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8"/>
      <c r="W936" s="52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8"/>
      <c r="W937" s="52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8"/>
      <c r="W938" s="52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8"/>
      <c r="W939" s="52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8"/>
      <c r="W940" s="52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8"/>
      <c r="W941" s="52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8"/>
      <c r="W942" s="52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8"/>
      <c r="W943" s="52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8"/>
      <c r="W944" s="52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8"/>
      <c r="W945" s="52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8"/>
      <c r="W946" s="52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8"/>
      <c r="W947" s="52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8"/>
      <c r="W948" s="52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8"/>
      <c r="W949" s="52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8"/>
      <c r="W950" s="52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8"/>
      <c r="W951" s="52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8"/>
      <c r="W952" s="52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8"/>
      <c r="W953" s="52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8"/>
      <c r="W954" s="52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8"/>
      <c r="W955" s="52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8"/>
      <c r="W956" s="52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8"/>
      <c r="W957" s="52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8"/>
      <c r="W958" s="52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8"/>
      <c r="W959" s="52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8"/>
      <c r="W960" s="52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8"/>
      <c r="W961" s="52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8"/>
      <c r="W962" s="52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8"/>
      <c r="W963" s="52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8"/>
      <c r="W964" s="52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8"/>
      <c r="W965" s="52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8"/>
      <c r="W967" s="52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8"/>
      <c r="W968" s="52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8"/>
      <c r="W969" s="52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8"/>
      <c r="W970" s="52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8"/>
      <c r="W971" s="52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8"/>
      <c r="W972" s="52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8"/>
      <c r="W973" s="52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8"/>
      <c r="W974" s="52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8"/>
      <c r="W975" s="52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8"/>
      <c r="W976" s="52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8"/>
      <c r="W977" s="52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8"/>
      <c r="W978" s="52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8"/>
      <c r="W979" s="52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8"/>
      <c r="W980" s="52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8"/>
      <c r="W981" s="52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8"/>
      <c r="W982" s="52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8"/>
      <c r="W983" s="52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8"/>
      <c r="W984" s="52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8"/>
      <c r="W985" s="52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8"/>
      <c r="W986" s="52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8"/>
      <c r="W987" s="52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8"/>
      <c r="W988" s="52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8"/>
      <c r="W989" s="52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8"/>
      <c r="W990" s="52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8"/>
      <c r="W991" s="52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8"/>
      <c r="W992" s="52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8"/>
      <c r="W993" s="52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8"/>
      <c r="W994" s="52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8"/>
      <c r="W995" s="52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8"/>
      <c r="W996" s="52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8"/>
      <c r="W997" s="52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8"/>
      <c r="W998" s="52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8"/>
      <c r="W999" s="52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8"/>
      <c r="W1000" s="52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8"/>
      <c r="W1001" s="52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8"/>
      <c r="W1002" s="52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8"/>
      <c r="W1003" s="52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6:Q1004" xr:uid="{00000000-0002-0000-0400-000008000000}">
      <formula1>IF(ISNUMBER(DATE(RIGHT(E6,4),MONTH(LEFT(MID(E6,4,3),2)&amp;"1"),LEFT(E6,2))),E6,9^9)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BG5" activePane="bottomRight" state="frozen"/>
      <selection pane="topRight"/>
      <selection pane="bottomLeft"/>
      <selection pane="bottomRight" activeCell="BG5" sqref="BG5"/>
    </sheetView>
  </sheetViews>
  <sheetFormatPr defaultColWidth="0" defaultRowHeight="14.5" zeroHeight="1"/>
  <cols>
    <col min="1" max="1" width="10.6328125" style="2" customWidth="1"/>
    <col min="2" max="2" width="4.36328125" style="2" customWidth="1"/>
    <col min="3" max="3" width="5.36328125" style="2" customWidth="1"/>
    <col min="4" max="4" width="5.90625" style="2" customWidth="1"/>
    <col min="5" max="5" width="4.81640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5.90625" style="2" customWidth="1"/>
    <col min="12" max="12" width="8.6328125" style="2" customWidth="1"/>
    <col min="13" max="13" width="10.08984375" style="2" customWidth="1"/>
    <col min="14" max="15" width="6.453125" style="2" customWidth="1"/>
    <col min="16" max="16" width="7.08984375" style="2" customWidth="1"/>
    <col min="17" max="17" width="14.179687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81640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81640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81640625" style="2" customWidth="1"/>
    <col min="33" max="33" width="13.1796875" style="2" customWidth="1"/>
    <col min="34" max="34" width="12.1796875" style="2" customWidth="1"/>
    <col min="35" max="35" width="12.90625" style="2" customWidth="1"/>
    <col min="36" max="37" width="8.81640625" style="2" customWidth="1"/>
    <col min="38" max="38" width="13" style="2" customWidth="1"/>
    <col min="39" max="50" width="8.81640625" style="2" customWidth="1"/>
    <col min="51" max="51" width="13.81640625" style="2" customWidth="1"/>
    <col min="52" max="55" width="8.81640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1796875" style="2" customWidth="1"/>
    <col min="61" max="61" width="19.453125" style="2" customWidth="1"/>
    <col min="62" max="62" width="24.1796875" style="2" customWidth="1"/>
    <col min="63" max="63" width="23.54296875" style="3" customWidth="1"/>
    <col min="64" max="64" width="14.90625" style="3" customWidth="1"/>
    <col min="65" max="65" width="7.90625" style="4" customWidth="1"/>
    <col min="66" max="66" width="8" style="5" customWidth="1"/>
    <col min="67" max="67" width="7.08984375" style="6" customWidth="1"/>
    <col min="68" max="68" width="12.1796875" style="2" customWidth="1"/>
    <col min="69" max="69" width="8.36328125" style="7" customWidth="1"/>
    <col min="70" max="70" width="78.81640625" style="2" customWidth="1"/>
    <col min="71" max="71" width="8.81640625" style="2" customWidth="1"/>
    <col min="72" max="16384" width="8.81640625" style="2" hidden="1"/>
  </cols>
  <sheetData>
    <row r="1" spans="1:70">
      <c r="A1" s="8" t="s">
        <v>180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181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182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158</v>
      </c>
      <c r="BH3" s="19" t="s">
        <v>183</v>
      </c>
      <c r="BI3" s="10"/>
      <c r="BJ3" s="10"/>
      <c r="BK3" s="10"/>
      <c r="BL3" s="18"/>
      <c r="BM3" s="25"/>
      <c r="BN3" s="10"/>
      <c r="BO3" s="10"/>
      <c r="BP3" s="10"/>
      <c r="BQ3" s="19" t="s">
        <v>158</v>
      </c>
      <c r="BR3" s="19" t="s">
        <v>183</v>
      </c>
    </row>
    <row r="4" spans="1:70" ht="78">
      <c r="A4" s="11" t="s">
        <v>184</v>
      </c>
      <c r="B4" s="11" t="s">
        <v>185</v>
      </c>
      <c r="C4" s="11" t="s">
        <v>113</v>
      </c>
      <c r="D4" s="11" t="s">
        <v>112</v>
      </c>
      <c r="E4" s="11" t="s">
        <v>111</v>
      </c>
      <c r="F4" s="11" t="s">
        <v>186</v>
      </c>
      <c r="G4" s="11" t="s">
        <v>108</v>
      </c>
      <c r="H4" s="11" t="s">
        <v>187</v>
      </c>
      <c r="I4" s="11" t="s">
        <v>188</v>
      </c>
      <c r="J4" s="11" t="s">
        <v>189</v>
      </c>
      <c r="K4" s="11" t="s">
        <v>190</v>
      </c>
      <c r="L4" s="11" t="s">
        <v>191</v>
      </c>
      <c r="M4" s="11" t="s">
        <v>192</v>
      </c>
      <c r="N4" s="11" t="s">
        <v>193</v>
      </c>
      <c r="O4" s="11" t="s">
        <v>166</v>
      </c>
      <c r="P4" s="11" t="s">
        <v>194</v>
      </c>
      <c r="Q4" s="11" t="s">
        <v>195</v>
      </c>
      <c r="R4" s="11" t="s">
        <v>196</v>
      </c>
      <c r="S4" s="11" t="s">
        <v>197</v>
      </c>
      <c r="T4" s="11" t="s">
        <v>198</v>
      </c>
      <c r="U4" s="11" t="s">
        <v>199</v>
      </c>
      <c r="V4" s="11" t="s">
        <v>200</v>
      </c>
      <c r="W4" s="11" t="s">
        <v>201</v>
      </c>
      <c r="X4" s="11" t="s">
        <v>202</v>
      </c>
      <c r="Y4" s="11" t="s">
        <v>203</v>
      </c>
      <c r="Z4" s="11" t="s">
        <v>204</v>
      </c>
      <c r="AA4" s="11" t="s">
        <v>205</v>
      </c>
      <c r="AB4" s="11" t="s">
        <v>206</v>
      </c>
      <c r="AC4" s="11" t="s">
        <v>207</v>
      </c>
      <c r="AD4" s="11" t="s">
        <v>208</v>
      </c>
      <c r="AE4" s="11" t="s">
        <v>209</v>
      </c>
      <c r="AF4" s="11" t="s">
        <v>210</v>
      </c>
      <c r="AG4" s="11" t="s">
        <v>211</v>
      </c>
      <c r="AH4" s="11" t="s">
        <v>212</v>
      </c>
      <c r="AI4" s="11" t="s">
        <v>213</v>
      </c>
      <c r="AJ4" s="11" t="s">
        <v>214</v>
      </c>
      <c r="AK4" s="11" t="s">
        <v>215</v>
      </c>
      <c r="AL4" s="11" t="s">
        <v>216</v>
      </c>
      <c r="AM4" s="11" t="s">
        <v>217</v>
      </c>
      <c r="AN4" s="11" t="s">
        <v>218</v>
      </c>
      <c r="AO4" s="11" t="s">
        <v>219</v>
      </c>
      <c r="AP4" s="11" t="s">
        <v>220</v>
      </c>
      <c r="AQ4" s="11" t="s">
        <v>221</v>
      </c>
      <c r="AR4" s="11" t="s">
        <v>222</v>
      </c>
      <c r="AS4" s="11" t="s">
        <v>223</v>
      </c>
      <c r="AT4" s="11" t="s">
        <v>224</v>
      </c>
      <c r="AU4" s="11" t="s">
        <v>225</v>
      </c>
      <c r="AV4" s="11" t="s">
        <v>226</v>
      </c>
      <c r="AW4" s="11" t="s">
        <v>227</v>
      </c>
      <c r="AX4" s="11" t="s">
        <v>228</v>
      </c>
      <c r="AY4" s="11" t="s">
        <v>229</v>
      </c>
      <c r="AZ4" s="11" t="s">
        <v>230</v>
      </c>
      <c r="BA4" s="11" t="s">
        <v>231</v>
      </c>
      <c r="BB4" s="11" t="s">
        <v>232</v>
      </c>
      <c r="BC4" s="11" t="s">
        <v>233</v>
      </c>
      <c r="BD4" s="11" t="s">
        <v>234</v>
      </c>
      <c r="BE4" s="11" t="s">
        <v>235</v>
      </c>
      <c r="BF4" s="11" t="s">
        <v>236</v>
      </c>
      <c r="BG4" s="20" t="s">
        <v>237</v>
      </c>
      <c r="BH4" s="21" t="s">
        <v>238</v>
      </c>
      <c r="BI4" s="21" t="s">
        <v>239</v>
      </c>
      <c r="BJ4" s="21" t="s">
        <v>240</v>
      </c>
      <c r="BK4" s="21" t="s">
        <v>241</v>
      </c>
      <c r="BL4" s="22" t="s">
        <v>242</v>
      </c>
      <c r="BM4" s="21" t="s">
        <v>243</v>
      </c>
      <c r="BN4" s="21" t="s">
        <v>244</v>
      </c>
      <c r="BO4" s="21" t="s">
        <v>245</v>
      </c>
      <c r="BP4" s="21" t="s">
        <v>246</v>
      </c>
      <c r="BQ4" s="21" t="s">
        <v>247</v>
      </c>
      <c r="BR4" s="21" t="s">
        <v>248</v>
      </c>
    </row>
    <row r="5" spans="1:70" s="1" customFormat="1" ht="15" customHeight="1">
      <c r="A5" s="12">
        <v>1</v>
      </c>
      <c r="B5" s="13" t="s">
        <v>249</v>
      </c>
      <c r="C5" s="13" t="s">
        <v>250</v>
      </c>
      <c r="D5" s="13" t="s">
        <v>251</v>
      </c>
      <c r="E5" s="13" t="s">
        <v>252</v>
      </c>
      <c r="F5" s="13" t="s">
        <v>252</v>
      </c>
      <c r="G5" s="13" t="s">
        <v>253</v>
      </c>
      <c r="H5" s="13" t="s">
        <v>254</v>
      </c>
      <c r="I5" s="13">
        <v>18865</v>
      </c>
      <c r="J5" s="13" t="s">
        <v>255</v>
      </c>
      <c r="K5" s="13">
        <v>18865</v>
      </c>
      <c r="L5" s="13" t="s">
        <v>256</v>
      </c>
      <c r="M5" s="13" t="s">
        <v>257</v>
      </c>
      <c r="N5" s="13">
        <v>26961</v>
      </c>
      <c r="O5" s="13" t="s">
        <v>258</v>
      </c>
      <c r="P5" s="13">
        <v>42915</v>
      </c>
      <c r="Q5" s="13" t="s">
        <v>259</v>
      </c>
      <c r="R5" s="13" t="s">
        <v>260</v>
      </c>
      <c r="S5" s="13" t="s">
        <v>261</v>
      </c>
      <c r="T5" s="13" t="s">
        <v>261</v>
      </c>
      <c r="U5" s="13" t="s">
        <v>262</v>
      </c>
      <c r="V5" s="13" t="s">
        <v>263</v>
      </c>
      <c r="W5" s="13">
        <v>0</v>
      </c>
      <c r="X5" s="13" t="s">
        <v>264</v>
      </c>
      <c r="Y5" s="13">
        <v>359588302</v>
      </c>
      <c r="Z5" s="13" t="s">
        <v>265</v>
      </c>
      <c r="AA5" s="13" t="s">
        <v>267</v>
      </c>
      <c r="AB5" s="15">
        <v>65000</v>
      </c>
      <c r="AC5" s="13" t="s">
        <v>268</v>
      </c>
      <c r="AD5" s="13">
        <v>24</v>
      </c>
      <c r="AE5" s="13" t="s">
        <v>269</v>
      </c>
      <c r="AF5" s="13" t="s">
        <v>270</v>
      </c>
      <c r="AG5" s="13" t="s">
        <v>271</v>
      </c>
      <c r="AH5" s="13" t="s">
        <v>272</v>
      </c>
      <c r="AI5" s="13" t="s">
        <v>273</v>
      </c>
      <c r="AJ5" s="15">
        <v>3460</v>
      </c>
      <c r="AK5" s="15">
        <v>3460</v>
      </c>
      <c r="AL5" s="13" t="s">
        <v>274</v>
      </c>
      <c r="AM5" s="15">
        <v>7191.31</v>
      </c>
      <c r="AN5" s="15">
        <v>3188.69</v>
      </c>
      <c r="AO5" s="15">
        <v>10380</v>
      </c>
      <c r="AP5" s="15">
        <v>57808.69</v>
      </c>
      <c r="AQ5" s="15">
        <v>13753.31</v>
      </c>
      <c r="AR5" s="15">
        <v>71562</v>
      </c>
      <c r="AS5" s="15">
        <v>2362.4299999999998</v>
      </c>
      <c r="AT5" s="15">
        <v>1097.57</v>
      </c>
      <c r="AU5" s="15">
        <v>3460</v>
      </c>
      <c r="AV5" s="13">
        <v>4</v>
      </c>
      <c r="AW5" s="13"/>
      <c r="AX5" s="13"/>
      <c r="AY5" s="13"/>
      <c r="AZ5" s="13"/>
      <c r="BA5" s="13"/>
      <c r="BB5" s="13" t="s">
        <v>275</v>
      </c>
      <c r="BC5" s="13" t="s">
        <v>149</v>
      </c>
      <c r="BD5" s="13"/>
      <c r="BE5" s="15"/>
      <c r="BF5" s="13">
        <v>0</v>
      </c>
      <c r="BG5" s="13" t="s">
        <v>266</v>
      </c>
      <c r="BH5" s="23" t="s">
        <v>284</v>
      </c>
      <c r="BI5" s="14" t="s">
        <v>10</v>
      </c>
      <c r="BJ5" s="24">
        <v>46025</v>
      </c>
      <c r="BK5" s="12"/>
      <c r="BL5" s="14" t="s">
        <v>12</v>
      </c>
      <c r="BM5" s="26" t="s">
        <v>275</v>
      </c>
      <c r="BN5" s="27" t="s">
        <v>15</v>
      </c>
      <c r="BO5" s="12" t="s">
        <v>16</v>
      </c>
      <c r="BP5" s="12">
        <v>3460</v>
      </c>
      <c r="BQ5" s="28" t="s">
        <v>7</v>
      </c>
      <c r="BR5" s="29" t="s">
        <v>283</v>
      </c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5"/>
      <c r="AC6" s="13"/>
      <c r="AD6" s="13"/>
      <c r="AE6" s="13"/>
      <c r="AF6" s="13"/>
      <c r="AG6" s="13"/>
      <c r="AH6" s="13"/>
      <c r="AI6" s="13"/>
      <c r="AJ6" s="15"/>
      <c r="AK6" s="15"/>
      <c r="AL6" s="13"/>
      <c r="AM6" s="15"/>
      <c r="AN6" s="15"/>
      <c r="AO6" s="15"/>
      <c r="AP6" s="15"/>
      <c r="AQ6" s="15"/>
      <c r="AR6" s="15"/>
      <c r="AS6" s="15"/>
      <c r="AT6" s="15"/>
      <c r="AU6" s="15"/>
      <c r="AV6" s="13"/>
      <c r="AW6" s="13"/>
      <c r="AX6" s="13"/>
      <c r="AY6" s="13"/>
      <c r="AZ6" s="13"/>
      <c r="BA6" s="13"/>
      <c r="BB6" s="13"/>
      <c r="BC6" s="13"/>
      <c r="BD6" s="13"/>
      <c r="BE6" s="15"/>
      <c r="BF6" s="13"/>
      <c r="BG6" s="13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2025-05-06T06:37:00Z</cp:lastPrinted>
  <dcterms:created xsi:type="dcterms:W3CDTF">2023-04-07T11:05:00Z</dcterms:created>
  <dcterms:modified xsi:type="dcterms:W3CDTF">2026-03-31T05:09:13Z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