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poddar_spandanasphoorty_com/Documents/Desktop/Pending for Upload/CSS Pyare Lal Surajpur/"/>
    </mc:Choice>
  </mc:AlternateContent>
  <xr:revisionPtr revIDLastSave="2" documentId="13_ncr:1_{1B552F07-C8AA-4465-A9B7-9D558BE2F595}" xr6:coauthVersionLast="47" xr6:coauthVersionMax="47" xr10:uidLastSave="{BF76DBCA-EA59-4F8E-9772-1AB58F9129C3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<sst xmlns="http://schemas.openxmlformats.org/spreadsheetml/2006/main" count="343" uniqueCount="292">
  <si>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</si>
  <si>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</si>
  <si>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</si>
  <si>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</si>
  <si>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</si>
  <si>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</si>
  <si>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</si>
  <si>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</si>
  <si>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</si>
  <si>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</si>
  <si>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</si>
  <si>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</si>
  <si>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</si>
  <si>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</si>
  <si>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</si>
  <si>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</si>
  <si>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</si>
  <si>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</si>
  <si>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</si>
  <si>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</si>
  <si>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</si>
  <si>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</si>
  <si>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</si>
  <si>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</si>
  <si>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</si>
  <si>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</si>
  <si>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</si>
  <si>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</si>
  <si>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</si>
  <si>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</si>
  <si>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</si>
  <si>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</si>
  <si>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</si>
  <si>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</si>
  <si>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</si>
  <si>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</si>
  <si>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</si>
  <si>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</si>
  <si>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</si>
  <si>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</si>
  <si>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</si>
  <si>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</si>
  <si>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</si>
  <si>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</si>
  <si>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</si>
  <si>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</si>
  <si>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</si>
  <si>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</si>
  <si>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</si>
  <si>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</si>
  <si>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</si>
  <si>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</si>
  <si>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</si>
  <si>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</si>
  <si>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</si>
  <si>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</si>
  <si>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</si>
  <si>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</si>
  <si>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</si>
  <si>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</si>
  <si>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</si>
  <si>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</si>
  <si>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</si>
  <si>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</si>
  <si>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</si>
  <si>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</si>
  <si>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</si>
  <si>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</si>
  <si>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</si>
  <si>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</si>
  <si>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</si>
  <si>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</si>
  <si>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</si>
  <si>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</si>
  <si>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</si>
  <si>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</si>
  <si>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</si>
  <si>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</si>
  <si>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</si>
  <si>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</si>
  <si>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</si>
  <si>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</si>
  <si>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</si>
  <si>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</si>
  <si>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</si>
  <si>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</si>
  <si>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</si>
  <si>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</si>
  <si>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</si>
  <si>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</si>
  <si>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</si>
  <si>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</si>
  <si>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</si>
  <si>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</si>
  <si>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</si>
  <si>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</si>
  <si>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</si>
  <si>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</si>
  <si>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</si>
  <si>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</si>
  <si>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</si>
  <si>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</si>
  <si>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</si>
  <si>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</si>
  <si>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</si>
  <si>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</si>
  <si>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</si>
  <si>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</si>
  <si>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</si>
  <si>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</si>
  <si>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</si>
  <si>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</si>
  <si>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</si>
  <si>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</si>
  <si>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</si>
  <si>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</si>
  <si>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</si>
  <si>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</si>
  <si>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</si>
  <si>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</si>
  <si>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</si>
  <si>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</si>
  <si>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</si>
  <si>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</si>
  <si>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</si>
  <si>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</si>
  <si>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</si>
  <si>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</si>
  <si>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</si>
  <si>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</si>
  <si>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</si>
  <si>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</si>
  <si>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</si>
  <si>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</si>
  <si>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</si>
  <si>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</si>
  <si>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</si>
  <si>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</si>
  <si>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</si>
  <si>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</si>
  <si>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</si>
  <si>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</si>
  <si>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</si>
  <si>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</si>
  <si>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</si>
  <si>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</si>
  <si>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</si>
  <si>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</si>
  <si>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</si>
  <si>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</si>
  <si>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</si>
  <si>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</si>
  <si>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</si>
  <si>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</si>
  <si>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</si>
  <si>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</si>
  <si>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</si>
  <si>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</si>
  <si>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</si>
  <si>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</si>
  <si>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</si>
  <si>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</si>
  <si>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</si>
  <si>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</si>
  <si>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</si>
  <si>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</si>
  <si>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</si>
  <si>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</si>
  <si>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</si>
  <si>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</si>
  <si>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</si>
  <si>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</si>
  <si>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</si>
  <si>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</si>
  <si>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</si>
  <si>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</si>
  <si>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</si>
  <si>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</si>
  <si>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</si>
  <si>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</si>
  <si>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</si>
  <si>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</si>
  <si>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</si>
  <si>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</si>
  <si>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</si>
  <si>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</si>
  <si>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</si>
  <si>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</si>
  <si>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</si>
  <si>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</si>
  <si>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</si>
  <si>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</si>
  <si>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</si>
  <si>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</si>
  <si>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</si>
  <si>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</si>
  <si>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</si>
  <si>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</si>
  <si>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</si>
  <si>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</si>
  <si>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</si>
  <si>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</si>
  <si>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</si>
  <si>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</si>
  <si>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</si>
  <si>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</si>
  <si>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</si>
  <si>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</si>
  <si>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</si>
  <si>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</si>
  <si>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</si>
  <si>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</si>
  <si>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</si>
  <si>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</si>
  <si>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</si>
  <si>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</si>
  <si>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</si>
  <si>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</si>
  <si>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</si>
  <si>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</si>
  <si>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</si>
  <si>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</si>
  <si>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</si>
  <si>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</si>
  <si>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</si>
  <si>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</si>
  <si>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</si>
  <si>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</si>
  <si>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</si>
  <si>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</si>
  <si>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</si>
  <si>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</si>
  <si>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</si>
  <si>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</si>
  <si>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</si>
  <si>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</si>
  <si>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</si>
  <si>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</si>
  <si>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</si>
  <si>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</si>
  <si>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</si>
  <si>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</si>
  <si>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</si>
  <si>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</si>
  <si>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</si>
  <si>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</si>
  <si>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Chhattisgarh</t>
  </si>
  <si>
    <t>CH-2</t>
  </si>
  <si>
    <t>Ambikapur</t>
  </si>
  <si>
    <t>Manendragarh</t>
  </si>
  <si>
    <t>CHGL2131</t>
  </si>
  <si>
    <t>Surajpur</t>
  </si>
  <si>
    <t>Kabristanpara</t>
  </si>
  <si>
    <t>SF0084628</t>
  </si>
  <si>
    <t>Harshit Kumar Gupta</t>
  </si>
  <si>
    <t>32</t>
  </si>
  <si>
    <t>MUSHKAN</t>
  </si>
  <si>
    <t>Chetana</t>
  </si>
  <si>
    <t>SSF4452596</t>
  </si>
  <si>
    <t>GENERAL</t>
  </si>
  <si>
    <t>MUSLIM</t>
  </si>
  <si>
    <t>Agriculture &amp; Farming</t>
  </si>
  <si>
    <t>KASIDA KHATUN</t>
  </si>
  <si>
    <t>06-Sep-2023</t>
  </si>
  <si>
    <t>Mon</t>
  </si>
  <si>
    <t>1</t>
  </si>
  <si>
    <t>2.30 Yrs</t>
  </si>
  <si>
    <t>06 Sep 2023</t>
  </si>
  <si>
    <t>&gt; 2 to 4 Years</t>
  </si>
  <si>
    <t>06-Nov-2023</t>
  </si>
  <si>
    <t>13-Oct-2025</t>
  </si>
  <si>
    <t>Open</t>
  </si>
  <si>
    <t>30-Sep-2025</t>
  </si>
  <si>
    <t>SF0064385</t>
  </si>
  <si>
    <t>Pyarelal  Lakra</t>
  </si>
  <si>
    <t>Loan officer</t>
  </si>
  <si>
    <t>Omesh kumar sahu/SF0068476</t>
  </si>
  <si>
    <t>CSS</t>
  </si>
  <si>
    <t>Shrivastava Deepenedra/SF0002115</t>
  </si>
  <si>
    <t>Dost Devilal Jaiswal/SF0052962</t>
  </si>
  <si>
    <t>Suneel Kumar/SF0066834</t>
  </si>
  <si>
    <t>1.As per loan card Borrower paid EMI Rs.2240/- on date 2-4-25 to LO Pyare lal lakra/SF0064385 but collected amount not posted to FIMO.
2.As per digital payment reciept Borrower paid  Rs.2000/- on Date 8-5-25 LO Pyare lal lakra/SF0064385 through phone Pay but collected amount not posted to FIMO.</t>
  </si>
  <si>
    <t>Terminated</t>
  </si>
  <si>
    <t>Completed-Report Submitted</t>
  </si>
  <si>
    <t>Loan Outstanding Report Detailed as on 26-Dec-2025</t>
  </si>
  <si>
    <t>Report generation date &amp; time: Friday, December 26, 2025 10:48 AM</t>
  </si>
  <si>
    <t>No Action Taken</t>
  </si>
  <si>
    <t>NO VP</t>
  </si>
  <si>
    <t>Field Observation
As per the CSS complaint, the Internal Audit team verified the field and observed that Loan officer Pyarelal Lakra/SF0064385 had embezzled 01 Borrower’s Loan Instalments amount total of Rs.4,240/- and now a total of Rs. 4,240/- is yet to be recovered from the alleged staff.</t>
  </si>
  <si>
    <t>As per loan card, Borrower paid EMI Rs.2240/- on date 2-4-25 to LO Pyare lal lakra/SF0064385 but collected amount not posted to FIMO.</t>
  </si>
  <si>
    <t>As per Digital payment Reciept, Borrower paid  Rs.2000/- on Date 8-5-25 LO Pyare lal lakra/SF0064385 through phone Pay but collected amount not posted to FIMO.</t>
  </si>
  <si>
    <t>FN25-26-03330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</si>
</sst>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242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243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244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240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241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CHGL2131</v>
      </c>
      <c r="D5" s="63" t="str">
        <f>IF('Physical Cash at Safe'!D28="Yes", 'Physical Cash at Safe'!B4, 'Borrower Wise Details'!C5)</f>
        <v>Surajpur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CH-2</v>
      </c>
      <c r="G5" s="61">
        <v>46009</v>
      </c>
      <c r="H5" s="107" t="s">
        <v>277</v>
      </c>
      <c r="I5" s="61">
        <v>46009</v>
      </c>
      <c r="J5" s="74" t="str">
        <f>IF('Physical Cash at Safe'!D28="Yes",'Physical Cash at Safe'!E28,IF('Borrower Wise Details'!D5&lt;&gt;"",'Borrower Wise Details'!D5,""))</f>
        <v>FN25-26-03330</v>
      </c>
      <c r="K5" s="81">
        <v>1</v>
      </c>
      <c r="L5" s="82">
        <v>2000</v>
      </c>
      <c r="M5" s="82">
        <v>0</v>
      </c>
      <c r="N5" s="82" t="s">
        <v>280</v>
      </c>
      <c r="O5" s="82" t="s">
        <v>279</v>
      </c>
      <c r="P5" s="82" t="s">
        <v>287</v>
      </c>
      <c r="Q5" s="82" t="s">
        <v>278</v>
      </c>
      <c r="R5" s="75" t="str">
        <f>IF('Physical Cash at Safe'!$D$28="Yes", 'Physical Cash at Safe'!$A$28, IF('Borrower Wise Details'!F5&lt;&gt;"", 'Borrower Wise Details'!F5, ""))</f>
        <v>Pyarelal  Lakra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SF0064385</v>
      </c>
      <c r="U5" s="77" t="s">
        <v>282</v>
      </c>
      <c r="V5" s="61">
        <v>45908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283</v>
      </c>
      <c r="Z5" s="61">
        <v>46015</v>
      </c>
      <c r="AA5" s="61">
        <v>46015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4240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46022</v>
      </c>
      <c r="AH5" s="70" t="s">
        <v>288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CHGL2131</v>
      </c>
      <c r="C5" s="50" t="str">
        <f>IF('Fraud Investigation Report'!D5="", "", 'Fraud Investigation Report'!D5)</f>
        <v>Surajpur</v>
      </c>
      <c r="D5" s="68" t="str">
        <f>IF(OR('Fraud Investigation Report'!R5="", 'Fraud Investigation Report'!R5=0), "", 'Fraud Investigation Report'!R5)</f>
        <v>Pyarelal  Lakra</v>
      </c>
      <c r="E5" s="68" t="str">
        <f>IF(OR('Fraud Investigation Report'!T5="", 'Fraud Investigation Report'!T5=0), "", 'Fraud Investigation Report'!T5)</f>
        <v>SF0064385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FN25-26-03330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4240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4240</v>
      </c>
      <c r="Q5" s="49"/>
      <c r="R5" s="84" t="s">
        <v>286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" sqref="A3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3" t="s">
        <v>2</v>
      </c>
      <c r="B1" s="134"/>
      <c r="C1" s="134"/>
      <c r="D1" s="134"/>
      <c r="E1" s="135"/>
    </row>
    <row r="2" spans="1:5" ht="18" x14ac:dyDescent="0.35">
      <c r="A2" s="14"/>
      <c r="B2" s="136" t="s">
        <v>3</v>
      </c>
      <c r="C2" s="136"/>
      <c r="D2" s="136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37" t="s">
        <v>70</v>
      </c>
      <c r="B7" s="138"/>
      <c r="C7" s="138"/>
      <c r="D7" s="138"/>
      <c r="E7" s="138"/>
    </row>
    <row r="8" spans="1:5" ht="15" customHeight="1" x14ac:dyDescent="0.3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4" x14ac:dyDescent="0.3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3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3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3">
      <c r="A23" s="147" t="s">
        <v>79</v>
      </c>
      <c r="B23" s="148"/>
      <c r="C23" s="52">
        <f>(C19+C21)-(E20+E21)-E19</f>
        <v>0</v>
      </c>
      <c r="D23" s="53" t="s">
        <v>213</v>
      </c>
      <c r="E23" s="34"/>
    </row>
    <row r="24" spans="1:5" ht="82.5" customHeight="1" x14ac:dyDescent="0.3">
      <c r="A24" s="33" t="s">
        <v>80</v>
      </c>
      <c r="B24" s="132"/>
      <c r="C24" s="132"/>
      <c r="D24" s="132"/>
      <c r="E24" s="132"/>
    </row>
    <row r="25" spans="1:5" ht="57.75" customHeight="1" x14ac:dyDescent="0.3">
      <c r="A25" s="36" t="s">
        <v>81</v>
      </c>
      <c r="B25" s="154"/>
      <c r="C25" s="154"/>
      <c r="D25" s="154"/>
      <c r="E25" s="154"/>
    </row>
    <row r="26" spans="1:5" ht="20.100000000000001" customHeight="1" x14ac:dyDescent="0.3">
      <c r="A26" s="159" t="s">
        <v>190</v>
      </c>
      <c r="B26" s="159"/>
      <c r="C26" s="159"/>
      <c r="D26" s="159"/>
      <c r="E26" s="159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215</v>
      </c>
      <c r="D29" s="157" t="s">
        <v>216</v>
      </c>
      <c r="E29" s="158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">
      <c r="A31" s="162"/>
      <c r="B31" s="163"/>
      <c r="C31" s="163"/>
      <c r="D31" s="163"/>
      <c r="E31" s="164"/>
    </row>
    <row r="32" spans="1:5" ht="24.75" customHeight="1" x14ac:dyDescent="0.3">
      <c r="A32" s="37" t="s">
        <v>217</v>
      </c>
      <c r="B32" s="38"/>
      <c r="C32" s="37" t="s">
        <v>82</v>
      </c>
      <c r="D32" s="155"/>
      <c r="E32" s="156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7.6" x14ac:dyDescent="0.3">
      <c r="A34" s="39" t="s">
        <v>218</v>
      </c>
      <c r="B34" s="38"/>
      <c r="C34" s="39" t="s">
        <v>219</v>
      </c>
      <c r="D34" s="151"/>
      <c r="E34" s="152"/>
    </row>
    <row r="35" spans="1:5" ht="27.6" x14ac:dyDescent="0.3">
      <c r="A35" s="39" t="s">
        <v>220</v>
      </c>
      <c r="B35" s="38"/>
      <c r="C35" s="39" t="s">
        <v>222</v>
      </c>
      <c r="D35" s="151"/>
      <c r="E35" s="152"/>
    </row>
    <row r="36" spans="1:5" ht="25.5" customHeight="1" x14ac:dyDescent="0.3">
      <c r="A36" s="39" t="s">
        <v>221</v>
      </c>
      <c r="B36" s="38"/>
      <c r="C36" s="39" t="s">
        <v>223</v>
      </c>
      <c r="D36" s="153"/>
      <c r="E36" s="153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85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D5" sqref="D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CHGL2131</v>
      </c>
      <c r="C5" s="119" t="str">
        <f>IF('Loan Outstanding Report'!$H$5="", "", 'Loan Outstanding Report'!$H$5)</f>
        <v>Surajpur</v>
      </c>
      <c r="D5" s="41" t="s">
        <v>291</v>
      </c>
      <c r="E5" s="65">
        <v>46015</v>
      </c>
      <c r="F5" s="38" t="s">
        <v>274</v>
      </c>
      <c r="G5" s="49" t="s">
        <v>273</v>
      </c>
      <c r="H5" s="49" t="s">
        <v>275</v>
      </c>
      <c r="I5" s="120">
        <v>32</v>
      </c>
      <c r="J5" s="120" t="s">
        <v>258</v>
      </c>
      <c r="K5" s="120" t="s">
        <v>262</v>
      </c>
      <c r="L5" s="11">
        <v>352825063</v>
      </c>
      <c r="M5" s="65" t="s">
        <v>263</v>
      </c>
      <c r="N5" s="124">
        <v>42000</v>
      </c>
      <c r="O5" s="124">
        <v>2240</v>
      </c>
      <c r="P5" s="121" t="s">
        <v>139</v>
      </c>
      <c r="Q5" s="80">
        <v>45749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289</v>
      </c>
    </row>
    <row r="6" spans="1:23" ht="25.05" customHeight="1" x14ac:dyDescent="0.3">
      <c r="A6" s="64">
        <v>2</v>
      </c>
      <c r="B6" s="60" t="str">
        <f>IF(J6&lt;&gt;"", $B$5, "")</f>
        <v>CHGL2131</v>
      </c>
      <c r="C6" s="119" t="str">
        <f>IF(J6&lt;&gt;"", $C$5, "")</f>
        <v>Surajpur</v>
      </c>
      <c r="D6" s="41" t="s">
        <v>291</v>
      </c>
      <c r="E6" s="65">
        <v>46015</v>
      </c>
      <c r="F6" s="38" t="s">
        <v>274</v>
      </c>
      <c r="G6" s="49" t="s">
        <v>273</v>
      </c>
      <c r="H6" s="49" t="s">
        <v>275</v>
      </c>
      <c r="I6" s="120">
        <v>32</v>
      </c>
      <c r="J6" s="120" t="s">
        <v>258</v>
      </c>
      <c r="K6" s="120" t="s">
        <v>262</v>
      </c>
      <c r="L6" s="11">
        <v>352825063</v>
      </c>
      <c r="M6" s="65" t="s">
        <v>263</v>
      </c>
      <c r="N6" s="124">
        <v>42000</v>
      </c>
      <c r="O6" s="124">
        <v>2240</v>
      </c>
      <c r="P6" s="121" t="s">
        <v>139</v>
      </c>
      <c r="Q6" s="80">
        <v>45785</v>
      </c>
      <c r="R6" s="124">
        <v>2000</v>
      </c>
      <c r="S6" s="124">
        <v>0</v>
      </c>
      <c r="T6" s="124">
        <v>0</v>
      </c>
      <c r="U6" s="125">
        <f t="shared" ref="U6:U69" si="1">IF(AND(ISBLANK(R6),ISBLANK(S6),ISBLANK(T6)),"",R6-(S6+T6))</f>
        <v>2000</v>
      </c>
      <c r="V6" s="117" t="s">
        <v>203</v>
      </c>
      <c r="W6" s="122" t="s">
        <v>290</v>
      </c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BR5" activePane="bottomRight" state="frozen"/>
      <selection pane="topRight" activeCell="Q1" sqref="Q1"/>
      <selection pane="bottomLeft" activeCell="A5" sqref="A5"/>
      <selection pane="bottomRight" activeCell="A4" sqref="A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284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285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55.2" x14ac:dyDescent="0.3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36130</v>
      </c>
      <c r="J5" s="38" t="s">
        <v>252</v>
      </c>
      <c r="K5" s="84">
        <v>36130</v>
      </c>
      <c r="L5" s="84" t="s">
        <v>253</v>
      </c>
      <c r="M5" s="38" t="s">
        <v>254</v>
      </c>
      <c r="N5" s="84">
        <v>54016</v>
      </c>
      <c r="O5" s="84" t="s">
        <v>255</v>
      </c>
      <c r="P5" s="84">
        <v>79255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541</v>
      </c>
      <c r="X5" s="38" t="s">
        <v>261</v>
      </c>
      <c r="Y5" s="84">
        <v>352825063</v>
      </c>
      <c r="Z5" s="38" t="s">
        <v>262</v>
      </c>
      <c r="AA5" s="108" t="s">
        <v>263</v>
      </c>
      <c r="AB5" s="84">
        <v>42000</v>
      </c>
      <c r="AC5" s="108" t="s">
        <v>264</v>
      </c>
      <c r="AD5" s="84">
        <v>24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269</v>
      </c>
      <c r="AJ5" s="84">
        <v>2240</v>
      </c>
      <c r="AK5" s="84">
        <v>2240</v>
      </c>
      <c r="AL5" s="108" t="s">
        <v>270</v>
      </c>
      <c r="AM5" s="84">
        <v>36990.620000000003</v>
      </c>
      <c r="AN5" s="112">
        <v>13049.76</v>
      </c>
      <c r="AO5" s="112">
        <v>50040.38</v>
      </c>
      <c r="AP5" s="112">
        <v>5009.38</v>
      </c>
      <c r="AQ5" s="112">
        <v>84.62</v>
      </c>
      <c r="AR5" s="112">
        <v>5094</v>
      </c>
      <c r="AS5" s="112">
        <v>5009.38</v>
      </c>
      <c r="AT5" s="112">
        <v>84.62</v>
      </c>
      <c r="AU5" s="112">
        <v>5094</v>
      </c>
      <c r="AV5" s="84">
        <v>26</v>
      </c>
      <c r="AW5" s="84"/>
      <c r="AX5" s="84"/>
      <c r="AY5" s="108"/>
      <c r="AZ5" s="84"/>
      <c r="BA5" s="84"/>
      <c r="BB5" s="84" t="s">
        <v>271</v>
      </c>
      <c r="BC5" s="84" t="s">
        <v>145</v>
      </c>
      <c r="BD5" s="108" t="s">
        <v>272</v>
      </c>
      <c r="BE5" s="84">
        <v>42000</v>
      </c>
      <c r="BF5" s="38"/>
      <c r="BG5" s="84">
        <v>8962549092</v>
      </c>
      <c r="BH5" s="114" t="s">
        <v>276</v>
      </c>
      <c r="BI5" s="38" t="s">
        <v>110</v>
      </c>
      <c r="BJ5" s="85">
        <v>46015</v>
      </c>
      <c r="BK5" s="84"/>
      <c r="BL5" s="38" t="s">
        <v>114</v>
      </c>
      <c r="BM5" s="115" t="s">
        <v>119</v>
      </c>
      <c r="BN5" s="116" t="s">
        <v>200</v>
      </c>
      <c r="BO5" s="84" t="s">
        <v>242</v>
      </c>
      <c r="BP5" s="84">
        <v>4240</v>
      </c>
      <c r="BQ5" s="117" t="s">
        <v>209</v>
      </c>
      <c r="BR5" s="130" t="s">
        <v>281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Poddar</cp:lastModifiedBy>
  <cp:lastPrinted>2025-05-06T06:37:39Z</cp:lastPrinted>
  <dcterms:created xsi:type="dcterms:W3CDTF">2023-04-07T11:05:50Z</dcterms:created>
  <dcterms:modified xsi:type="dcterms:W3CDTF">2025-12-31T13:28:10Z</dcterms:modified>
</cp:coreProperties>
</file>