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375/"/>
    </mc:Choice>
  </mc:AlternateContent>
  <xr:revisionPtr revIDLastSave="5" documentId="8_{53755980-1204-485C-A81E-AF88DC2DD8DE}" xr6:coauthVersionLast="47" xr6:coauthVersionMax="47" xr10:uidLastSave="{1B843FC0-D835-421F-8327-92784276AC8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<sst xmlns="http://schemas.openxmlformats.org/spreadsheetml/2006/main" count="340" uniqueCount="290">
  <si>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</si>
  <si>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</si>
  <si>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</si>
  <si>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</si>
  <si>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</si>
  <si>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</si>
  <si>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</si>
  <si>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</si>
  <si>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</si>
  <si>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</si>
  <si>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</si>
  <si>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</si>
  <si>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</si>
  <si>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</si>
  <si>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</si>
  <si>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</si>
  <si>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</si>
  <si>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</si>
  <si>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</si>
  <si>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</si>
  <si>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</si>
  <si>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</si>
  <si>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</si>
  <si>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</si>
  <si>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</si>
  <si>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</si>
  <si>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</si>
  <si>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</si>
  <si>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</si>
  <si>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</si>
  <si>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</si>
  <si>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</si>
  <si>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</si>
  <si>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</si>
  <si>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</si>
  <si>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</si>
  <si>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</si>
  <si>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</si>
  <si>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</si>
  <si>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</si>
  <si>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</si>
  <si>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</si>
  <si>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</si>
  <si>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</si>
  <si>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</si>
  <si>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</si>
  <si>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</si>
  <si>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</si>
  <si>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</si>
  <si>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</si>
  <si>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</si>
  <si>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</si>
  <si>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</si>
  <si>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</si>
  <si>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</si>
  <si>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</si>
  <si>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</si>
  <si>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</si>
  <si>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</si>
  <si>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</si>
  <si>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</si>
  <si>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</si>
  <si>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</si>
  <si>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</si>
  <si>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</si>
  <si>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</si>
  <si>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</si>
  <si>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</si>
  <si>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</si>
  <si>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</si>
  <si>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</si>
  <si>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</si>
  <si>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</si>
  <si>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</si>
  <si>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</si>
  <si>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</si>
  <si>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</si>
  <si>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</si>
  <si>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</si>
  <si>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</si>
  <si>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</si>
  <si>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</si>
  <si>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</si>
  <si>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</si>
  <si>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</si>
  <si>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</si>
  <si>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</si>
  <si>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</si>
  <si>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</si>
  <si>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</si>
  <si>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</si>
  <si>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</si>
  <si>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</si>
  <si>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</si>
  <si>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</si>
  <si>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</si>
  <si>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</si>
  <si>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</si>
  <si>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</si>
  <si>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</si>
  <si>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</si>
  <si>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</si>
  <si>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</si>
  <si>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</si>
  <si>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</si>
  <si>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</si>
  <si>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</si>
  <si>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</si>
  <si>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</si>
  <si>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</si>
  <si>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</si>
  <si>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</si>
  <si>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</si>
  <si>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</si>
  <si>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</si>
  <si>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</si>
  <si>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</si>
  <si>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</si>
  <si>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</si>
  <si>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</si>
  <si>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</si>
  <si>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</si>
  <si>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</si>
  <si>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</si>
  <si>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</si>
  <si>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</si>
  <si>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</si>
  <si>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</si>
  <si>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</si>
  <si>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</si>
  <si>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</si>
  <si>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</si>
  <si>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</si>
  <si>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</si>
  <si>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</si>
  <si>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</si>
  <si>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</si>
  <si>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</si>
  <si>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</si>
  <si>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</si>
  <si>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</si>
  <si>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</si>
  <si>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</si>
  <si>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</si>
  <si>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</si>
  <si>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</si>
  <si>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</si>
  <si>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</si>
  <si>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</si>
  <si>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</si>
  <si>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</si>
  <si>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</si>
  <si>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</si>
  <si>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</si>
  <si>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</si>
  <si>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</si>
  <si>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</si>
  <si>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</si>
  <si>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</si>
  <si>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</si>
  <si>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</si>
  <si>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</si>
  <si>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</si>
  <si>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</si>
  <si>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</si>
  <si>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</si>
  <si>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</si>
  <si>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</si>
  <si>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</si>
  <si>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</si>
  <si>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</si>
  <si>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</si>
  <si>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</si>
  <si>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</si>
  <si>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</si>
  <si>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</si>
  <si>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</si>
  <si>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</si>
  <si>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</si>
  <si>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</si>
  <si>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</si>
  <si>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</si>
  <si>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</si>
  <si>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</si>
  <si>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</si>
  <si>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</si>
  <si>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</si>
  <si>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</si>
  <si>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</si>
  <si>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</si>
  <si>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</si>
  <si>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</si>
  <si>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</si>
  <si>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</si>
  <si>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</si>
  <si>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</si>
  <si>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</si>
  <si>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</si>
  <si>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</si>
  <si>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</si>
  <si>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</si>
  <si>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</si>
  <si>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</si>
  <si>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</si>
  <si>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</si>
  <si>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</si>
  <si>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</si>
  <si>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</si>
  <si>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</si>
  <si>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</si>
  <si>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</si>
  <si>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</si>
  <si>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</si>
  <si>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</si>
  <si>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</si>
  <si>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</si>
  <si>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</si>
  <si>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</si>
  <si>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</si>
  <si>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</si>
  <si>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</si>
  <si>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</si>
  <si>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</si>
  <si>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</si>
  <si>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</si>
  <si>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</si>
  <si>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</si>
  <si>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</si>
  <si>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</si>
  <si>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</si>
  <si>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</si>
  <si>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</si>
  <si>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</si>
  <si>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</si>
  <si>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</si>
  <si>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</si>
  <si>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</si>
  <si>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</si>
  <si>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</si>
  <si>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</si>
  <si>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</si>
  <si>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</si>
  <si>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</si>
  <si>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</si>
  <si>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</si>
  <si>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</si>
  <si>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:05-Jan-2026</t>
  </si>
  <si>
    <t>Reporting Time : Monday, January 5, 2026 4:16 PM</t>
  </si>
  <si>
    <t>East</t>
  </si>
  <si>
    <t>Bihar</t>
  </si>
  <si>
    <t>Aurangabad (BH)</t>
  </si>
  <si>
    <t>Sasaram</t>
  </si>
  <si>
    <t>BH2931</t>
  </si>
  <si>
    <t>Bhabua</t>
  </si>
  <si>
    <t>Bhagwanpur</t>
  </si>
  <si>
    <t>SF0083079</t>
  </si>
  <si>
    <t>Sanjay Kumar</t>
  </si>
  <si>
    <t>Bhagwanpur C1</t>
  </si>
  <si>
    <t>Bhagwanpur C1 MODI 31</t>
  </si>
  <si>
    <t>Chetana</t>
  </si>
  <si>
    <t>CID951376200510</t>
  </si>
  <si>
    <t>SC</t>
  </si>
  <si>
    <t>HINDU</t>
  </si>
  <si>
    <t>Agriculture &amp; Farming</t>
  </si>
  <si>
    <t>SUSHILA DEVI</t>
  </si>
  <si>
    <t>15-Mar-2024</t>
  </si>
  <si>
    <t>08</t>
  </si>
  <si>
    <t>3</t>
  </si>
  <si>
    <t>3.94 Yrs</t>
  </si>
  <si>
    <t>29 Jan 2022</t>
  </si>
  <si>
    <t>&gt; 2 to 4 Years</t>
  </si>
  <si>
    <t>08-Apr-2024</t>
  </si>
  <si>
    <t>19-Nov-2025</t>
  </si>
  <si>
    <t>Open</t>
  </si>
  <si>
    <t>Diwakar Nandan Upadhya/SF0077482</t>
  </si>
  <si>
    <t>Amit Kumar Collected Emi from borrower on date 08-12-2023 of Rs.2800 and 08-02-2024 of Rs.2800 but he is posted only Rs.2300 balance amount not posted in fimo.</t>
  </si>
  <si>
    <t>SF0072983</t>
  </si>
  <si>
    <t>Amit Kumar</t>
  </si>
  <si>
    <t>Credit Assistant</t>
  </si>
  <si>
    <t>Amit Kumar Collected Emi from borrower on date 08-12-2023 of Rs.2800  amount not posted in fimo.</t>
  </si>
  <si>
    <t>Amit Kumar Collected Emi from borrower on date 08-02-2024 of Rs.2800 but he is posted only Rs.2300 balance amount not posted in fimo.</t>
  </si>
  <si>
    <t>CSS</t>
  </si>
  <si>
    <t>Saurabh Upadhaya/SF0072543</t>
  </si>
  <si>
    <t>Akash Kumar/SF0031337</t>
  </si>
  <si>
    <t>Saket Nath Thakur/SF0062081</t>
  </si>
  <si>
    <t>Terminated</t>
  </si>
  <si>
    <t>Completed-Report Submitted</t>
  </si>
  <si>
    <t>No Action Taken</t>
  </si>
  <si>
    <t>Amit Kumar/SF0072983  Collected Emi from borrower previous loan card(351510454) on date 08-12-2023 of Rs.2800 and 08-02-2024 of Rs.2800 but he is posted only Rs.2300 and Rs.500 not posted in fimo.</t>
  </si>
  <si>
    <t>FN25-26-03375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</si>
</sst>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BH2931</v>
      </c>
      <c r="D5" s="63" t="str">
        <f>IF('Physical Cash at Safe'!D28="Yes", 'Physical Cash at Safe'!A4, 'Borrower Wise Details'!C5)</f>
        <v>Bhabua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Aurangabad (BH)</v>
      </c>
      <c r="G5" s="61">
        <v>46004</v>
      </c>
      <c r="H5" s="107" t="s">
        <v>281</v>
      </c>
      <c r="I5" s="61">
        <v>46006</v>
      </c>
      <c r="J5" s="74" t="str">
        <f>IF('Physical Cash at Safe'!D28="Yes",'Physical Cash at Safe'!E28,IF('Borrower Wise Details'!D5&lt;&gt;"",'Borrower Wise Details'!D5,""))</f>
        <v>FN25-26-03375</v>
      </c>
      <c r="K5" s="81">
        <v>2</v>
      </c>
      <c r="L5" s="82">
        <v>5600</v>
      </c>
      <c r="M5" s="82">
        <v>0</v>
      </c>
      <c r="N5" s="82" t="s">
        <v>282</v>
      </c>
      <c r="O5" s="82" t="s">
        <v>283</v>
      </c>
      <c r="P5" s="82" t="s">
        <v>245</v>
      </c>
      <c r="Q5" s="82" t="s">
        <v>284</v>
      </c>
      <c r="R5" s="75" t="str">
        <f>IF('Physical Cash at Safe'!$D$28="Yes", 'Physical Cash at Safe'!$A$28, IF('Borrower Wise Details'!F5&lt;&gt;"", 'Borrower Wise Details'!F5, ""))</f>
        <v>Amit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SF0072983</v>
      </c>
      <c r="U5" s="77" t="s">
        <v>285</v>
      </c>
      <c r="V5" s="61">
        <v>45412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46027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5600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2300</v>
      </c>
      <c r="AE5" s="126">
        <f>IF(AND(AC5="", AD5=""), "", IF(AD5="", AC5, AC5 - IF(ISNUMBER(AD5), AD5, 0)))</f>
        <v>3300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46070</v>
      </c>
      <c r="AH5" s="70" t="s">
        <v>275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4" sqref="Q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BH2931</v>
      </c>
      <c r="C5" s="50" t="str">
        <f>IF('Fraud Investigation Report'!D5="", "", 'Fraud Investigation Report'!D5)</f>
        <v>Bhabua</v>
      </c>
      <c r="D5" s="68" t="str">
        <f>IF(OR('Fraud Investigation Report'!R5="", 'Fraud Investigation Report'!R5=0), "", 'Fraud Investigation Report'!R5)</f>
        <v>Amit Kumar</v>
      </c>
      <c r="E5" s="68" t="str">
        <f>IF(OR('Fraud Investigation Report'!T5="", 'Fraud Investigation Report'!T5=0), "", 'Fraud Investigation Report'!T5)</f>
        <v>SF0072983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5600</v>
      </c>
      <c r="O5" s="69">
        <f>IF('Fraud Investigation Report'!AD5="", "", 'Fraud Investigation Report'!AD5)</f>
        <v>2300</v>
      </c>
      <c r="P5" s="126">
        <f>IF(AND(N5="", O5=""), "", IF(O5="", N5, N5 - IF(ISNUMBER(O5), O5, 0)))</f>
        <v>3300</v>
      </c>
      <c r="Q5" s="49"/>
      <c r="R5" s="84" t="s">
        <v>287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190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38" t="s">
        <v>217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218</v>
      </c>
      <c r="B32" s="38"/>
      <c r="C32" s="37" t="s">
        <v>82</v>
      </c>
      <c r="D32" s="136"/>
      <c r="E32" s="137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6" x14ac:dyDescent="0.35">
      <c r="A34" s="39" t="s">
        <v>219</v>
      </c>
      <c r="B34" s="38"/>
      <c r="C34" s="39" t="s">
        <v>220</v>
      </c>
      <c r="D34" s="132"/>
      <c r="E34" s="133"/>
    </row>
    <row r="35" spans="1:5" ht="26" x14ac:dyDescent="0.35">
      <c r="A35" s="39" t="s">
        <v>221</v>
      </c>
      <c r="B35" s="38"/>
      <c r="C35" s="39" t="s">
        <v>223</v>
      </c>
      <c r="D35" s="132"/>
      <c r="E35" s="133"/>
    </row>
    <row r="36" spans="1:5" ht="25.5" customHeight="1" x14ac:dyDescent="0.35">
      <c r="A36" s="39" t="s">
        <v>222</v>
      </c>
      <c r="B36" s="38"/>
      <c r="C36" s="39" t="s">
        <v>224</v>
      </c>
      <c r="D36" s="134"/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90" zoomScaleNormal="90" workbookViewId="0">
      <selection activeCell="U6" sqref="U5:U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BH2931</v>
      </c>
      <c r="C5" s="119" t="str">
        <f>IF('Loan Outstanding Report'!$H$5="", "", 'Loan Outstanding Report'!$H$5)</f>
        <v>Bhabua</v>
      </c>
      <c r="D5" s="163" t="s">
        <v>289</v>
      </c>
      <c r="E5" s="65">
        <v>46027</v>
      </c>
      <c r="F5" s="38" t="s">
        <v>277</v>
      </c>
      <c r="G5" s="49" t="s">
        <v>276</v>
      </c>
      <c r="H5" s="49" t="s">
        <v>278</v>
      </c>
      <c r="I5" s="120" t="s">
        <v>257</v>
      </c>
      <c r="J5" s="120" t="s">
        <v>260</v>
      </c>
      <c r="K5" s="120" t="s">
        <v>264</v>
      </c>
      <c r="L5" s="11">
        <v>355364258</v>
      </c>
      <c r="M5" s="65" t="s">
        <v>265</v>
      </c>
      <c r="N5" s="124">
        <v>39000</v>
      </c>
      <c r="O5" s="124">
        <v>2800</v>
      </c>
      <c r="P5" s="121" t="s">
        <v>139</v>
      </c>
      <c r="Q5" s="80">
        <v>45268</v>
      </c>
      <c r="R5" s="124">
        <v>2800</v>
      </c>
      <c r="S5" s="124">
        <v>0</v>
      </c>
      <c r="T5" s="124">
        <v>0</v>
      </c>
      <c r="U5" s="125">
        <f t="shared" ref="U5" si="0">IF(AND(ISBLANK(R5),ISBLANK(S5),ISBLANK(T5)),"",R5-(S5+T5))</f>
        <v>2800</v>
      </c>
      <c r="V5" s="117" t="s">
        <v>202</v>
      </c>
      <c r="W5" s="122" t="s">
        <v>279</v>
      </c>
    </row>
    <row r="6" spans="1:23" ht="25" customHeight="1" x14ac:dyDescent="0.3">
      <c r="A6" s="64">
        <v>2</v>
      </c>
      <c r="B6" s="60" t="str">
        <f>IF(J6&lt;&gt;"", $B$5, "")</f>
        <v>BH2931</v>
      </c>
      <c r="C6" s="119" t="str">
        <f>IF(J6&lt;&gt;"", $C$5, "")</f>
        <v>Bhabua</v>
      </c>
      <c r="D6" s="41" t="str">
        <f>IF(J6&lt;&gt;"", $D$5, "")</f>
        <v>FN25-26-03375</v>
      </c>
      <c r="E6" s="65">
        <v>46027</v>
      </c>
      <c r="F6" s="38" t="str">
        <f>IF(J6&lt;&gt;"", $F$5, "")</f>
        <v>Amit Kumar</v>
      </c>
      <c r="G6" s="49" t="str">
        <f>IF(J6&lt;&gt;"", $G$5, "")</f>
        <v>SF0072983</v>
      </c>
      <c r="H6" s="49" t="str">
        <f>IF(J6&lt;&gt;"", $H$5, "")</f>
        <v>Credit Assistant</v>
      </c>
      <c r="I6" s="120" t="s">
        <v>257</v>
      </c>
      <c r="J6" s="120" t="s">
        <v>260</v>
      </c>
      <c r="K6" s="120" t="s">
        <v>264</v>
      </c>
      <c r="L6" s="11">
        <v>355364258</v>
      </c>
      <c r="M6" s="65" t="s">
        <v>265</v>
      </c>
      <c r="N6" s="124">
        <v>39000</v>
      </c>
      <c r="O6" s="124">
        <v>2800</v>
      </c>
      <c r="P6" s="121" t="s">
        <v>139</v>
      </c>
      <c r="Q6" s="80">
        <v>45330</v>
      </c>
      <c r="R6" s="124">
        <v>2800</v>
      </c>
      <c r="S6" s="124">
        <v>2300</v>
      </c>
      <c r="T6" s="124">
        <v>0</v>
      </c>
      <c r="U6" s="125">
        <f t="shared" ref="U6:U69" si="1">IF(AND(ISBLANK(R6),ISBLANK(S6),ISBLANK(T6)),"",R6-(S6+T6))</f>
        <v>500</v>
      </c>
      <c r="V6" s="117" t="s">
        <v>202</v>
      </c>
      <c r="W6" s="122" t="s">
        <v>280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3" zoomScale="80" zoomScaleNormal="80" workbookViewId="0">
      <selection activeCell="BP5" sqref="BP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179504</v>
      </c>
      <c r="J5" s="38" t="s">
        <v>254</v>
      </c>
      <c r="K5" s="84">
        <v>179504</v>
      </c>
      <c r="L5" s="84" t="s">
        <v>255</v>
      </c>
      <c r="M5" s="38" t="s">
        <v>256</v>
      </c>
      <c r="N5" s="84">
        <v>287834</v>
      </c>
      <c r="O5" s="84" t="s">
        <v>257</v>
      </c>
      <c r="P5" s="84">
        <v>378578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355364258</v>
      </c>
      <c r="Z5" s="38" t="s">
        <v>264</v>
      </c>
      <c r="AA5" s="108" t="s">
        <v>265</v>
      </c>
      <c r="AB5" s="84">
        <v>39000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2080</v>
      </c>
      <c r="AK5" s="84">
        <v>2080</v>
      </c>
      <c r="AL5" s="108" t="s">
        <v>272</v>
      </c>
      <c r="AM5" s="84">
        <v>26907.43</v>
      </c>
      <c r="AN5" s="112">
        <v>9872.57</v>
      </c>
      <c r="AO5" s="112">
        <v>36780</v>
      </c>
      <c r="AP5" s="112">
        <v>12092.57</v>
      </c>
      <c r="AQ5" s="112">
        <v>836.43</v>
      </c>
      <c r="AR5" s="112">
        <v>12929</v>
      </c>
      <c r="AS5" s="112">
        <v>6303.06</v>
      </c>
      <c r="AT5" s="112">
        <v>596.94000000000005</v>
      </c>
      <c r="AU5" s="112">
        <v>6900</v>
      </c>
      <c r="AV5" s="84">
        <v>21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/>
      <c r="BH5" s="114" t="s">
        <v>274</v>
      </c>
      <c r="BI5" s="38" t="s">
        <v>111</v>
      </c>
      <c r="BJ5" s="85">
        <v>46027</v>
      </c>
      <c r="BK5" s="84"/>
      <c r="BL5" s="38"/>
      <c r="BM5" s="115" t="s">
        <v>119</v>
      </c>
      <c r="BN5" s="116" t="s">
        <v>200</v>
      </c>
      <c r="BO5" s="84" t="s">
        <v>243</v>
      </c>
      <c r="BP5" s="84">
        <v>3300</v>
      </c>
      <c r="BQ5" s="117" t="s">
        <v>202</v>
      </c>
      <c r="BR5" s="118" t="s">
        <v>288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2026-02-17T12:40:48Z</dcterms:modified>
</cp:coreProperties>
</file>