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CLV Upload 10th Feb\FN25-26-03393_Not Upload\"/>
    </mc:Choice>
  </mc:AlternateContent>
  <xr:revisionPtr revIDLastSave="0" documentId="13_ncr:1_{C326FB68-2785-484B-9C03-58815B9ABDF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D7" i="20"/>
  <c r="D8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<sst xmlns="http://schemas.openxmlformats.org/spreadsheetml/2006/main" count="358" uniqueCount="299">
  <si>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</si>
  <si>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</si>
  <si>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</si>
  <si>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</si>
  <si>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</si>
  <si>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</si>
  <si>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</si>
  <si>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</si>
  <si>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</si>
  <si>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</si>
  <si>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</si>
  <si>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</si>
  <si>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</si>
  <si>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</si>
  <si>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</si>
  <si>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</si>
  <si>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</si>
  <si>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</si>
  <si>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</si>
  <si>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</si>
  <si>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</si>
  <si>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</si>
  <si>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</si>
  <si>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</si>
  <si>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</si>
  <si>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</si>
  <si>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</si>
  <si>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</si>
  <si>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</si>
  <si>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</si>
  <si>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</si>
  <si>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</si>
  <si>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</si>
  <si>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</si>
  <si>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</si>
  <si>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</si>
  <si>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</si>
  <si>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</si>
  <si>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</si>
  <si>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</si>
  <si>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</si>
  <si>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</si>
  <si>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</si>
  <si>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</si>
  <si>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</si>
  <si>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</si>
  <si>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</si>
  <si>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</si>
  <si>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</si>
  <si>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</si>
  <si>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</si>
  <si>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</si>
  <si>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</si>
  <si>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</si>
  <si>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</si>
  <si>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</si>
  <si>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</si>
  <si>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</si>
  <si>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</si>
  <si>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</si>
  <si>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</si>
  <si>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</si>
  <si>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</si>
  <si>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</si>
  <si>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</si>
  <si>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</si>
  <si>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</si>
  <si>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</si>
  <si>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</si>
  <si>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</si>
  <si>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</si>
  <si>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</si>
  <si>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</si>
  <si>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</si>
  <si>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</si>
  <si>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</si>
  <si>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</si>
  <si>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</si>
  <si>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</si>
  <si>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</si>
  <si>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</si>
  <si>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</si>
  <si>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</si>
  <si>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</si>
  <si>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</si>
  <si>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</si>
  <si>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</si>
  <si>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</si>
  <si>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</si>
  <si>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</si>
  <si>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</si>
  <si>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</si>
  <si>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</si>
  <si>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</si>
  <si>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</si>
  <si>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</si>
  <si>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</si>
  <si>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</si>
  <si>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</si>
  <si>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</si>
  <si>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</si>
  <si>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</si>
  <si>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</si>
  <si>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</si>
  <si>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</si>
  <si>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</si>
  <si>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</si>
  <si>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</si>
  <si>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</si>
  <si>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</si>
  <si>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</si>
  <si>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</si>
  <si>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</si>
  <si>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</si>
  <si>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</si>
  <si>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</si>
  <si>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</si>
  <si>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</si>
  <si>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</si>
  <si>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</si>
  <si>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</si>
  <si>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</si>
  <si>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</si>
  <si>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</si>
  <si>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</si>
  <si>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</si>
  <si>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</si>
  <si>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</si>
  <si>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</si>
  <si>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</si>
  <si>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</si>
  <si>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</si>
  <si>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</si>
  <si>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</si>
  <si>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</si>
  <si>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</si>
  <si>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</si>
  <si>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</si>
  <si>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</si>
  <si>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</si>
  <si>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</si>
  <si>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</si>
  <si>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</si>
  <si>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</si>
  <si>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</si>
  <si>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</si>
  <si>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</si>
  <si>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</si>
  <si>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</si>
  <si>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</si>
  <si>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</si>
  <si>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</si>
  <si>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</si>
  <si>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</si>
  <si>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</si>
  <si>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</si>
  <si>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</si>
  <si>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</si>
  <si>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</si>
  <si>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</si>
  <si>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</si>
  <si>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</si>
  <si>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</si>
  <si>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</si>
  <si>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</si>
  <si>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</si>
  <si>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</si>
  <si>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</si>
  <si>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</si>
  <si>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</si>
  <si>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</si>
  <si>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</si>
  <si>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</si>
  <si>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</si>
  <si>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</si>
  <si>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</si>
  <si>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</si>
  <si>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</si>
  <si>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</si>
  <si>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</si>
  <si>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</si>
  <si>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</si>
  <si>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</si>
  <si>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</si>
  <si>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</si>
  <si>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</si>
  <si>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</si>
  <si>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</si>
  <si>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</si>
  <si>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</si>
  <si>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</si>
  <si>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</si>
  <si>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</si>
  <si>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</si>
  <si>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</si>
  <si>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</si>
  <si>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</si>
  <si>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</si>
  <si>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</si>
  <si>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</si>
  <si>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</si>
  <si>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</si>
  <si>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</si>
  <si>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</si>
  <si>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</si>
  <si>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</si>
  <si>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</si>
  <si>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</si>
  <si>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</si>
  <si>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</si>
  <si>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</si>
  <si>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</si>
  <si>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</si>
  <si>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</si>
  <si>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</si>
  <si>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</si>
  <si>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</si>
  <si>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</si>
  <si>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</si>
  <si>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</si>
  <si>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</si>
  <si>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</si>
  <si>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</si>
  <si>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</si>
  <si>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</si>
  <si>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</si>
  <si>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</si>
  <si>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</si>
  <si>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</si>
  <si>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</si>
  <si>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</si>
  <si>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</si>
  <si>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</si>
  <si>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</si>
  <si>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</si>
  <si>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</si>
  <si>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</si>
  <si>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</si>
  <si>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</si>
  <si>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</si>
  <si>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</si>
  <si>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</si>
  <si>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</si>
  <si>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</si>
  <si>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</si>
  <si>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</si>
  <si>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Bihar</t>
  </si>
  <si>
    <t>Mokama</t>
  </si>
  <si>
    <t>Ashthawan</t>
  </si>
  <si>
    <t>BH3564</t>
  </si>
  <si>
    <t>Sare</t>
  </si>
  <si>
    <t>SF0089364</t>
  </si>
  <si>
    <t>Sachin Kumar</t>
  </si>
  <si>
    <t>682486</t>
  </si>
  <si>
    <t>1176215</t>
  </si>
  <si>
    <t>Chetana</t>
  </si>
  <si>
    <t>SID951375576498</t>
  </si>
  <si>
    <t>GENERAL</t>
  </si>
  <si>
    <t>HINDU</t>
  </si>
  <si>
    <t>Agriculture &amp; Farming</t>
  </si>
  <si>
    <t>KHUSHBU KUMARI</t>
  </si>
  <si>
    <t>14-Feb-2024</t>
  </si>
  <si>
    <t>07</t>
  </si>
  <si>
    <t>3</t>
  </si>
  <si>
    <t>5.99 Yrs</t>
  </si>
  <si>
    <t>11 Jan 2020</t>
  </si>
  <si>
    <t>&gt; 4 to 6 Years</t>
  </si>
  <si>
    <t>07-Mar-2024</t>
  </si>
  <si>
    <t>29-Dec-2025</t>
  </si>
  <si>
    <t>Open</t>
  </si>
  <si>
    <t>31-Mar-2025</t>
  </si>
  <si>
    <t>Anug Kumar/SF0097354</t>
  </si>
  <si>
    <t>Munna Kumar Yadav</t>
  </si>
  <si>
    <t>Branch Manager</t>
  </si>
  <si>
    <t>BM Munna Kumar Yadav EMI amt. Rs. 3840 /- collected from borrower on date 08/09/2024 but the same not posted in Fimo.</t>
  </si>
  <si>
    <t>BM Munna Kumar Yadav EMI amt. Rs. 3840 /- collected from borrower on date 12/10/2024 but the same not posted in Fimo.</t>
  </si>
  <si>
    <t>BM Munna Kumar Yadav 2 EMI amt. Rs. 3840*2=7680 /- collected from borrower on date 08/09/2024 and 12/10/2024 but the same not posted in Fimo. (Note-Borrower is staying other city)</t>
  </si>
  <si>
    <t>To Date : 03-Jan-2026</t>
  </si>
  <si>
    <t>Reporting Time : Sunday, January 4, 2026 6:53 PM</t>
  </si>
  <si>
    <t>Lakhisarai</t>
  </si>
  <si>
    <t>Patna</t>
  </si>
  <si>
    <t xml:space="preserve">Available &amp; Updated </t>
  </si>
  <si>
    <t>G-1</t>
  </si>
  <si>
    <t>SF0097913</t>
  </si>
  <si>
    <t>Branch Quality Manager</t>
  </si>
  <si>
    <t>Dual Staff</t>
  </si>
  <si>
    <t>G-2</t>
  </si>
  <si>
    <t>Gautam Kumar</t>
  </si>
  <si>
    <t>SF0092470</t>
  </si>
  <si>
    <t>Credit Assistant</t>
  </si>
  <si>
    <t>FIR Not Filled</t>
  </si>
  <si>
    <t>CSS</t>
  </si>
  <si>
    <t>Dileep Kumar Sharma/SF0081511</t>
  </si>
  <si>
    <t>Saket Nath Thakur/SF0062081</t>
  </si>
  <si>
    <t>Rajesh Kumar/SF0050524</t>
  </si>
  <si>
    <t>Terminated</t>
  </si>
  <si>
    <t>Completed-Report Submitted</t>
  </si>
  <si>
    <t>FN25-26-03393</t>
  </si>
  <si>
    <t>sf0036048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</si>
</sst>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I1" zoomScaleNormal="100" workbookViewId="0">
      <pane ySplit="4" topLeftCell="A5" activePane="bottomLeft" state="frozen"/>
      <selection pane="bottomLeft" activeCell="P5" sqref="P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Mokama</v>
      </c>
      <c r="G5" s="61">
        <v>46006</v>
      </c>
      <c r="H5" s="107" t="s">
        <v>291</v>
      </c>
      <c r="I5" s="61">
        <v>46021</v>
      </c>
      <c r="J5" s="74" t="str">
        <f>IF('Physical Cash at Safe'!D28="Yes",'Physical Cash at Safe'!E28,IF('Borrower Wise Details'!D5&lt;&gt;"",'Borrower Wise Details'!D5,""))</f>
        <v>FN25-26-03393</v>
      </c>
      <c r="K5" s="81">
        <v>1</v>
      </c>
      <c r="L5" s="82">
        <v>0</v>
      </c>
      <c r="M5" s="82">
        <v>0</v>
      </c>
      <c r="N5" s="82" t="s">
        <v>292</v>
      </c>
      <c r="O5" s="82"/>
      <c r="P5" s="82" t="s">
        <v>294</v>
      </c>
      <c r="Q5" s="82" t="s">
        <v>293</v>
      </c>
      <c r="R5" s="75" t="str">
        <f>IF('Physical Cash at Safe'!$D$28="Yes", 'Physical Cash at Safe'!$A$28, IF('Borrower Wise Details'!F5&lt;&gt;"", 'Borrower Wise Details'!F5, ""))</f>
        <v>Munna Kumar Yadav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sf0036048</v>
      </c>
      <c r="U5" s="77" t="s">
        <v>295</v>
      </c>
      <c r="V5" s="61">
        <v>45856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</v>
      </c>
      <c r="Z5" s="61">
        <v>46034</v>
      </c>
      <c r="AA5" s="61">
        <v>46034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7680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7680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46064</v>
      </c>
      <c r="AH5" s="70" t="s">
        <v>276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Munna Kumar Yadav</v>
      </c>
      <c r="E5" s="68" t="str">
        <f>IF(OR('Fraud Investigation Report'!T5="", 'Fraud Investigation Report'!T5=0), "", 'Fraud Investigation Report'!T5)</f>
        <v>sf0036048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FN25-26-03393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7680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7680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7680</v>
      </c>
      <c r="Q5" s="49"/>
      <c r="R5" s="84" t="s">
        <v>290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248</v>
      </c>
      <c r="C4" s="41" t="s">
        <v>248</v>
      </c>
      <c r="D4" s="41" t="s">
        <v>279</v>
      </c>
      <c r="E4" s="41" t="s">
        <v>280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46027</v>
      </c>
      <c r="C6" s="18">
        <v>46026</v>
      </c>
      <c r="D6" s="18">
        <v>46027</v>
      </c>
      <c r="E6" s="19">
        <v>0.27430555555555558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525</v>
      </c>
      <c r="C11" s="23">
        <f>B11*A11</f>
        <v>262500</v>
      </c>
      <c r="D11" s="25">
        <v>574</v>
      </c>
      <c r="E11" s="23">
        <f t="shared" ref="E11:E17" si="0">D11*A11</f>
        <v>287000</v>
      </c>
    </row>
    <row r="12" spans="1:5" ht="14.5" x14ac:dyDescent="0.35">
      <c r="A12" s="24">
        <v>200</v>
      </c>
      <c r="B12" s="25">
        <v>287</v>
      </c>
      <c r="C12" s="23">
        <f>B12*A12</f>
        <v>57400</v>
      </c>
      <c r="D12" s="25">
        <v>129</v>
      </c>
      <c r="E12" s="23">
        <f t="shared" si="0"/>
        <v>25800</v>
      </c>
    </row>
    <row r="13" spans="1:5" ht="14.5" x14ac:dyDescent="0.35">
      <c r="A13" s="24">
        <v>100</v>
      </c>
      <c r="B13" s="25">
        <v>364</v>
      </c>
      <c r="C13" s="23">
        <f t="shared" ref="C13:C17" si="1">B13*A13</f>
        <v>36400</v>
      </c>
      <c r="D13" s="25">
        <v>448</v>
      </c>
      <c r="E13" s="23">
        <f t="shared" si="0"/>
        <v>44800</v>
      </c>
    </row>
    <row r="14" spans="1:5" ht="14.5" x14ac:dyDescent="0.35">
      <c r="A14" s="24">
        <v>50</v>
      </c>
      <c r="B14" s="25">
        <v>93</v>
      </c>
      <c r="C14" s="23">
        <f t="shared" si="1"/>
        <v>4650</v>
      </c>
      <c r="D14" s="25">
        <v>80</v>
      </c>
      <c r="E14" s="23">
        <f t="shared" si="0"/>
        <v>4000</v>
      </c>
    </row>
    <row r="15" spans="1:5" ht="14.5" x14ac:dyDescent="0.35">
      <c r="A15" s="24">
        <v>20</v>
      </c>
      <c r="B15" s="25">
        <v>121</v>
      </c>
      <c r="C15" s="23">
        <f t="shared" si="1"/>
        <v>2420</v>
      </c>
      <c r="D15" s="25">
        <v>103</v>
      </c>
      <c r="E15" s="23">
        <f t="shared" si="0"/>
        <v>2060</v>
      </c>
    </row>
    <row r="16" spans="1:5" ht="14.5" x14ac:dyDescent="0.35">
      <c r="A16" s="24">
        <v>10</v>
      </c>
      <c r="B16" s="25">
        <v>90</v>
      </c>
      <c r="C16" s="23">
        <f t="shared" si="1"/>
        <v>900</v>
      </c>
      <c r="D16" s="25">
        <v>61</v>
      </c>
      <c r="E16" s="23">
        <f t="shared" si="0"/>
        <v>610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5" x14ac:dyDescent="0.35">
      <c r="A19" s="29"/>
      <c r="B19" s="30" t="s">
        <v>76</v>
      </c>
      <c r="C19" s="31">
        <f>SUM(C10:C18)</f>
        <v>364275</v>
      </c>
      <c r="D19" s="30" t="s">
        <v>76</v>
      </c>
      <c r="E19" s="31">
        <f>SUM(E10:E18)</f>
        <v>364275</v>
      </c>
    </row>
    <row r="20" spans="1:5" ht="30" customHeight="1" x14ac:dyDescent="0.35">
      <c r="A20" s="143" t="s">
        <v>97</v>
      </c>
      <c r="B20" s="144"/>
      <c r="C20" s="32">
        <v>364275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217</v>
      </c>
      <c r="B32" s="38" t="s">
        <v>285</v>
      </c>
      <c r="C32" s="37" t="s">
        <v>82</v>
      </c>
      <c r="D32" s="153" t="s">
        <v>281</v>
      </c>
      <c r="E32" s="154"/>
    </row>
    <row r="33" spans="1:5" ht="18" customHeight="1" x14ac:dyDescent="0.35">
      <c r="A33" s="37" t="s">
        <v>83</v>
      </c>
      <c r="B33" s="106" t="s">
        <v>286</v>
      </c>
      <c r="C33" s="39" t="s">
        <v>84</v>
      </c>
      <c r="D33" s="147" t="s">
        <v>282</v>
      </c>
      <c r="E33" s="148"/>
    </row>
    <row r="34" spans="1:5" ht="26" x14ac:dyDescent="0.35">
      <c r="A34" s="39" t="s">
        <v>218</v>
      </c>
      <c r="B34" s="38" t="s">
        <v>287</v>
      </c>
      <c r="C34" s="39" t="s">
        <v>219</v>
      </c>
      <c r="D34" s="149" t="s">
        <v>252</v>
      </c>
      <c r="E34" s="150"/>
    </row>
    <row r="35" spans="1:5" ht="26" x14ac:dyDescent="0.35">
      <c r="A35" s="39" t="s">
        <v>220</v>
      </c>
      <c r="B35" s="38" t="s">
        <v>288</v>
      </c>
      <c r="C35" s="39" t="s">
        <v>222</v>
      </c>
      <c r="D35" s="149" t="s">
        <v>283</v>
      </c>
      <c r="E35" s="150"/>
    </row>
    <row r="36" spans="1:5" ht="25.5" customHeight="1" x14ac:dyDescent="0.35">
      <c r="A36" s="39" t="s">
        <v>221</v>
      </c>
      <c r="B36" s="38" t="s">
        <v>289</v>
      </c>
      <c r="C36" s="39" t="s">
        <v>223</v>
      </c>
      <c r="D36" s="151" t="s">
        <v>284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M5" activePane="bottomRight" state="frozen"/>
      <selection pane="topRight" activeCell="K1" sqref="K1"/>
      <selection pane="bottomLeft" activeCell="A5" sqref="A5"/>
      <selection pane="bottomRight" activeCell="G5" sqref="G5:G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BH3564</v>
      </c>
      <c r="C5" s="119" t="str">
        <f>IF('Loan Outstanding Report'!$H$5="", "", 'Loan Outstanding Report'!$H$5)</f>
        <v>Ashthawan</v>
      </c>
      <c r="D5" s="41" t="s">
        <v>297</v>
      </c>
      <c r="E5" s="65">
        <v>46027</v>
      </c>
      <c r="F5" s="38" t="s">
        <v>272</v>
      </c>
      <c r="G5" s="49" t="s">
        <v>298</v>
      </c>
      <c r="H5" s="49" t="s">
        <v>273</v>
      </c>
      <c r="I5" s="120" t="s">
        <v>253</v>
      </c>
      <c r="J5" s="120" t="s">
        <v>256</v>
      </c>
      <c r="K5" s="120" t="s">
        <v>260</v>
      </c>
      <c r="L5" s="11">
        <v>355292231</v>
      </c>
      <c r="M5" s="65" t="s">
        <v>261</v>
      </c>
      <c r="N5" s="124">
        <v>72000</v>
      </c>
      <c r="O5" s="124">
        <v>3840</v>
      </c>
      <c r="P5" s="121" t="s">
        <v>139</v>
      </c>
      <c r="Q5" s="80">
        <v>45543</v>
      </c>
      <c r="R5" s="124">
        <v>3840</v>
      </c>
      <c r="S5" s="124">
        <v>0</v>
      </c>
      <c r="T5" s="124">
        <v>0</v>
      </c>
      <c r="U5" s="125">
        <f t="shared" ref="U5" si="0">IF(AND(ISBLANK(R5),ISBLANK(S5),ISBLANK(T5)),"",R5-(S5+T5))</f>
        <v>3840</v>
      </c>
      <c r="V5" s="117" t="s">
        <v>202</v>
      </c>
      <c r="W5" s="122" t="s">
        <v>274</v>
      </c>
    </row>
    <row r="6" spans="1:23" ht="25" customHeight="1" x14ac:dyDescent="0.3">
      <c r="A6" s="64">
        <v>2</v>
      </c>
      <c r="B6" s="60" t="str">
        <f>IF(J6&lt;&gt;"", $B$5, "")</f>
        <v>BH3564</v>
      </c>
      <c r="C6" s="119" t="str">
        <f>IF(J6&lt;&gt;"", $C$5, "")</f>
        <v>Ashthawan</v>
      </c>
      <c r="D6" s="41" t="str">
        <f>IF(J6&lt;&gt;"", $D$5, "")</f>
        <v>FN25-26-03393</v>
      </c>
      <c r="E6" s="65">
        <v>46027</v>
      </c>
      <c r="F6" s="38" t="s">
        <v>272</v>
      </c>
      <c r="G6" s="49" t="s">
        <v>298</v>
      </c>
      <c r="H6" s="49" t="s">
        <v>273</v>
      </c>
      <c r="I6" s="120" t="s">
        <v>253</v>
      </c>
      <c r="J6" s="120" t="s">
        <v>256</v>
      </c>
      <c r="K6" s="120" t="s">
        <v>260</v>
      </c>
      <c r="L6" s="11">
        <v>355292231</v>
      </c>
      <c r="M6" s="65" t="s">
        <v>261</v>
      </c>
      <c r="N6" s="124">
        <v>72000</v>
      </c>
      <c r="O6" s="124">
        <v>3840</v>
      </c>
      <c r="P6" s="121" t="s">
        <v>139</v>
      </c>
      <c r="Q6" s="80">
        <v>45577</v>
      </c>
      <c r="R6" s="124">
        <v>3840</v>
      </c>
      <c r="S6" s="124">
        <v>0</v>
      </c>
      <c r="T6" s="124">
        <v>0</v>
      </c>
      <c r="U6" s="125">
        <f t="shared" ref="U6:U69" si="1">IF(AND(ISBLANK(R6),ISBLANK(S6),ISBLANK(T6)),"",R6-(S6+T6))</f>
        <v>3840</v>
      </c>
      <c r="V6" s="117" t="s">
        <v>202</v>
      </c>
      <c r="W6" s="122" t="s">
        <v>275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BR5" sqref="BR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277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278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248</v>
      </c>
      <c r="I5" s="84">
        <v>17024</v>
      </c>
      <c r="J5" s="38" t="s">
        <v>250</v>
      </c>
      <c r="K5" s="84">
        <v>17024</v>
      </c>
      <c r="L5" s="84" t="s">
        <v>251</v>
      </c>
      <c r="M5" s="38" t="s">
        <v>252</v>
      </c>
      <c r="N5" s="84">
        <v>24394</v>
      </c>
      <c r="O5" s="84" t="s">
        <v>253</v>
      </c>
      <c r="P5" s="84">
        <v>39432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355292231</v>
      </c>
      <c r="Z5" s="38" t="s">
        <v>260</v>
      </c>
      <c r="AA5" s="108" t="s">
        <v>261</v>
      </c>
      <c r="AB5" s="84">
        <v>72000</v>
      </c>
      <c r="AC5" s="108" t="s">
        <v>262</v>
      </c>
      <c r="AD5" s="84">
        <v>24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267</v>
      </c>
      <c r="AJ5" s="84">
        <v>3840</v>
      </c>
      <c r="AK5" s="84">
        <v>3840</v>
      </c>
      <c r="AL5" s="108" t="s">
        <v>268</v>
      </c>
      <c r="AM5" s="84">
        <v>50379.83</v>
      </c>
      <c r="AN5" s="112">
        <v>17960.169999999998</v>
      </c>
      <c r="AO5" s="112">
        <v>68340</v>
      </c>
      <c r="AP5" s="112">
        <v>21620.17</v>
      </c>
      <c r="AQ5" s="112">
        <v>1467.83</v>
      </c>
      <c r="AR5" s="112">
        <v>23088</v>
      </c>
      <c r="AS5" s="112">
        <v>14874.37</v>
      </c>
      <c r="AT5" s="112">
        <v>1265.6300000000001</v>
      </c>
      <c r="AU5" s="112">
        <v>16140</v>
      </c>
      <c r="AV5" s="84">
        <v>22</v>
      </c>
      <c r="AW5" s="84"/>
      <c r="AX5" s="84"/>
      <c r="AY5" s="108"/>
      <c r="AZ5" s="84"/>
      <c r="BA5" s="84"/>
      <c r="BB5" s="84" t="s">
        <v>269</v>
      </c>
      <c r="BC5" s="84"/>
      <c r="BD5" s="108" t="s">
        <v>270</v>
      </c>
      <c r="BE5" s="84">
        <v>72000</v>
      </c>
      <c r="BF5" s="38" t="s">
        <v>256</v>
      </c>
      <c r="BG5" s="84">
        <v>7290902688</v>
      </c>
      <c r="BH5" s="114" t="s">
        <v>271</v>
      </c>
      <c r="BI5" s="38" t="s">
        <v>110</v>
      </c>
      <c r="BJ5" s="85">
        <v>46027</v>
      </c>
      <c r="BK5" s="84"/>
      <c r="BL5" s="38" t="s">
        <v>115</v>
      </c>
      <c r="BM5" s="115" t="s">
        <v>130</v>
      </c>
      <c r="BN5" s="116" t="s">
        <v>200</v>
      </c>
      <c r="BO5" s="84" t="s">
        <v>242</v>
      </c>
      <c r="BP5" s="84">
        <v>7680</v>
      </c>
      <c r="BQ5" s="117" t="s">
        <v>202</v>
      </c>
      <c r="BR5" s="118" t="s">
        <v>276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2026-02-11T09:43:45Z</dcterms:modified>
</cp:coreProperties>
</file>