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394_Upload_10thFeb\"/>
    </mc:Choice>
  </mc:AlternateContent>
  <xr:revisionPtr revIDLastSave="0" documentId="8_{1A8F7F6C-1282-4640-8499-FB52421022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C11" i="20"/>
  <c r="B11" i="20"/>
  <c r="U10" i="20"/>
  <c r="C10" i="20"/>
  <c r="B10" i="20"/>
  <c r="U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E5" i="24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F5" i="24" s="1"/>
  <c r="R5" i="7"/>
  <c r="J5" i="7"/>
  <c r="B5" i="7"/>
  <c r="K5" i="24" l="1"/>
  <c r="J5" i="24"/>
  <c r="H5" i="24"/>
  <c r="L5" i="24"/>
  <c r="I5" i="24"/>
  <c r="M5" i="24"/>
  <c r="AE5" i="7"/>
  <c r="C5" i="24"/>
  <c r="F5" i="7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<sst xmlns="http://schemas.openxmlformats.org/spreadsheetml/2006/main" count="443" uniqueCount="308">
  <si>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</si>
  <si>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</si>
  <si>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</si>
  <si>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</si>
  <si>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</si>
  <si>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</si>
  <si>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</si>
  <si>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</si>
  <si>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</si>
  <si>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</si>
  <si>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</si>
  <si>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</si>
  <si>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</si>
  <si>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</si>
  <si>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</si>
  <si>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</si>
  <si>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</si>
  <si>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</si>
  <si>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</si>
  <si>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</si>
  <si>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</si>
  <si>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</si>
  <si>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</si>
  <si>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</si>
  <si>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</si>
  <si>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</si>
  <si>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</si>
  <si>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</si>
  <si>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</si>
  <si>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</si>
  <si>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</si>
  <si>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</si>
  <si>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</si>
  <si>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</si>
  <si>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</si>
  <si>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</si>
  <si>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</si>
  <si>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</si>
  <si>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</si>
  <si>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</si>
  <si>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</si>
  <si>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</si>
  <si>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</si>
  <si>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</si>
  <si>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</si>
  <si>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</si>
  <si>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</si>
  <si>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</si>
  <si>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</si>
  <si>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</si>
  <si>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</si>
  <si>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</si>
  <si>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</si>
  <si>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</si>
  <si>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</si>
  <si>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</si>
  <si>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</si>
  <si>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</si>
  <si>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</si>
  <si>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</si>
  <si>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</si>
  <si>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</si>
  <si>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</si>
  <si>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</si>
  <si>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</si>
  <si>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</si>
  <si>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</si>
  <si>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</si>
  <si>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</si>
  <si>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</si>
  <si>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</si>
  <si>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</si>
  <si>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</si>
  <si>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</si>
  <si>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</si>
  <si>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</si>
  <si>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</si>
  <si>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</si>
  <si>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</si>
  <si>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</si>
  <si>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</si>
  <si>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</si>
  <si>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</si>
  <si>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</si>
  <si>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</si>
  <si>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</si>
  <si>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</si>
  <si>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</si>
  <si>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</si>
  <si>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Mukesh kumar tripathi/SF0064143</t>
  </si>
  <si>
    <t>Ranjit kumar/SF0090200</t>
  </si>
  <si>
    <t>Rakesh Kumar Singh/SF0007606</t>
  </si>
  <si>
    <t>Absconding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</si>
  <si>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</si>
  <si>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</si>
  <si>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</si>
  <si>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</si>
  <si>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</si>
  <si>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</si>
  <si>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</si>
  <si>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</si>
  <si>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</si>
  <si>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</si>
  <si>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</si>
  <si>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</si>
  <si>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</si>
  <si>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</si>
  <si>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</si>
  <si>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</si>
  <si>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</si>
  <si>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</si>
  <si>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</si>
  <si>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</si>
  <si>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</si>
  <si>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</si>
  <si>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</si>
  <si>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</si>
  <si>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</si>
  <si>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</si>
  <si>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</si>
  <si>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</si>
  <si>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</si>
  <si>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</si>
  <si>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</si>
  <si>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</si>
  <si>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</si>
  <si>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</si>
  <si>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</si>
  <si>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</si>
  <si>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</si>
  <si>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</si>
  <si>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</si>
  <si>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</si>
  <si>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</si>
  <si>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</si>
  <si>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</si>
  <si>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</si>
  <si>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</si>
  <si>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</si>
  <si>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</si>
  <si>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</si>
  <si>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</si>
  <si>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</si>
  <si>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</si>
  <si>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</si>
  <si>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</si>
  <si>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</si>
  <si>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</si>
  <si>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</si>
  <si>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</si>
  <si>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</si>
  <si>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</si>
  <si>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</si>
  <si>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</si>
  <si>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</si>
  <si>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</si>
  <si>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</si>
  <si>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</si>
  <si>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</si>
  <si>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</si>
  <si>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</si>
  <si>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</si>
  <si>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</si>
  <si>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</si>
  <si>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</si>
  <si>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</si>
  <si>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</si>
  <si>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</si>
  <si>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</si>
  <si>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</si>
  <si>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</si>
  <si>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</si>
  <si>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</si>
  <si>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</si>
  <si>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</si>
  <si>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</si>
  <si>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</si>
  <si>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</si>
  <si>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</si>
  <si>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</si>
  <si>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</si>
  <si>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</si>
  <si>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</si>
  <si>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</si>
  <si>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Ritik Kumar</t>
  </si>
  <si>
    <t>SF0080399</t>
  </si>
  <si>
    <t>734307 C7</t>
  </si>
  <si>
    <t>SSF6210372</t>
  </si>
  <si>
    <t>RANJU DEVI</t>
  </si>
  <si>
    <t>30-May-2024</t>
  </si>
  <si>
    <t>As per loan card &amp; borrower confirmation she pre closed her loan on 01-06-2025 of RS 24160 to LO-Ritik Kumar/SF0080399 but LO-Ritik Kumar not Closed her loan and posted One EMI in fimo 2240 on dated fraud amount 21929 outstanding showing fimo of Rs- 30558 as on 30-01-2026,This amount may increase due to internet charge.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</si>
  <si>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</si>
  <si>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</si>
  <si>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</si>
  <si>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</si>
  <si>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</si>
  <si>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</si>
  <si>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</si>
  <si>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</si>
  <si>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</si>
  <si>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</si>
  <si>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</si>
  <si>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</si>
  <si>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</si>
  <si>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</si>
  <si>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</si>
  <si>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</si>
  <si>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</si>
  <si>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</si>
  <si>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</si>
  <si>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</si>
  <si>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</si>
  <si>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</si>
  <si>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</si>
  <si>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</si>
  <si>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</si>
  <si>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</si>
  <si>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</si>
  <si>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</si>
  <si>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</si>
  <si>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</si>
  <si>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</si>
  <si>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</si>
  <si>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</si>
  <si>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</si>
  <si>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</si>
  <si>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</si>
  <si>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</si>
  <si>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</si>
  <si>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</si>
  <si>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</si>
  <si>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</si>
  <si>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</si>
  <si>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</si>
  <si>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</si>
  <si>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</si>
  <si>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</si>
  <si>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</si>
  <si>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</si>
  <si>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</si>
  <si>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</si>
  <si>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</si>
  <si>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</si>
  <si>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</si>
  <si>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</si>
  <si>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</si>
  <si>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</si>
  <si>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</si>
  <si>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</si>
  <si>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</si>
  <si>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</si>
  <si>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</si>
  <si>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</si>
  <si>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</si>
  <si>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</si>
  <si>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</si>
  <si>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</si>
  <si>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</si>
  <si>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</si>
  <si>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</si>
  <si>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</si>
  <si>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Bihar</t>
  </si>
  <si>
    <t>Siwan</t>
  </si>
  <si>
    <t>Mirganj</t>
  </si>
  <si>
    <t>BH3383</t>
  </si>
  <si>
    <t>Mahammadpur</t>
  </si>
  <si>
    <t>Bala</t>
  </si>
  <si>
    <t>SF0099710</t>
  </si>
  <si>
    <t>Rajkishor Kumar Mahto</t>
  </si>
  <si>
    <t>734307 c7 Punam devkuli bazar C7 G2</t>
  </si>
  <si>
    <t>Chetana</t>
  </si>
  <si>
    <t>OBC</t>
  </si>
  <si>
    <t>HINDU</t>
  </si>
  <si>
    <t>Agriculture &amp; Farming</t>
  </si>
  <si>
    <t>07</t>
  </si>
  <si>
    <t>GL-1</t>
  </si>
  <si>
    <t>1.68 Yrs</t>
  </si>
  <si>
    <t>30 May 2024</t>
  </si>
  <si>
    <t>&lt;= 2 Years</t>
  </si>
  <si>
    <t>07-Jul-2024</t>
  </si>
  <si>
    <t>06-Jun-2025</t>
  </si>
  <si>
    <t>Open</t>
  </si>
  <si>
    <t>9996933470</t>
  </si>
  <si>
    <t>Ujjwal Kumar/Sf0050577</t>
  </si>
  <si>
    <t>Mohammadpur</t>
  </si>
  <si>
    <t>599119</t>
  </si>
  <si>
    <t>599119 Kajal44</t>
  </si>
  <si>
    <t>SSF5212220</t>
  </si>
  <si>
    <t>EBC</t>
  </si>
  <si>
    <t>SUNITA DEVI</t>
  </si>
  <si>
    <t>9106510026</t>
  </si>
  <si>
    <t>30-Dec-2023</t>
  </si>
  <si>
    <t>06</t>
  </si>
  <si>
    <t>1</t>
  </si>
  <si>
    <t>2.11 Yrs</t>
  </si>
  <si>
    <t>30 Dec 2023</t>
  </si>
  <si>
    <t>&gt; 2 to 4 Years</t>
  </si>
  <si>
    <t>06-Feb-2024</t>
  </si>
  <si>
    <t>22-Oct-2025</t>
  </si>
  <si>
    <t>FN25-26-03394</t>
  </si>
  <si>
    <t>LO</t>
  </si>
  <si>
    <t>Cash Payment</t>
  </si>
  <si>
    <t>Borrower paid her EMI Rs-2240 Cash payment on 16-Jun-25 of Jitendra Kumar But Collection not updated in FIMO.</t>
  </si>
  <si>
    <t>Borrower paid her EMI Rs-2240 UPI payment on 16-Jun-25 of Jitendra Kumar But Collection not updated in FIMO.</t>
  </si>
  <si>
    <t>Borrower paid her FIVE EMI Rs-35360  UPI &amp; Cash payment of Jitendra Kumar (UPI payment Done his Family Member  Jhalarmati Devi &amp; Raju- Rahul Canpatiya) But Collection not updated in FIMO.</t>
  </si>
  <si>
    <t>CSS</t>
  </si>
  <si>
    <t>Required</t>
  </si>
  <si>
    <t>Saket Nath Thakur/SF0062081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</si>
</sst>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16" fontId="34" fillId="0" borderId="1" xfId="22" applyNumberFormat="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D1" workbookViewId="0">
      <pane ySplit="4" topLeftCell="A5" activePane="bottomLeft" state="frozen"/>
      <selection pane="bottomLeft" activeCell="M5" sqref="M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46008</v>
      </c>
      <c r="H5" s="114" t="s">
        <v>305</v>
      </c>
      <c r="I5" s="113">
        <v>46029</v>
      </c>
      <c r="J5" s="116" t="str">
        <f>IF('Physical Cash at Safe'!D28="Yes",'Physical Cash at Safe'!E28,IF('Borrower Wise Details'!D5&lt;&gt;"",'Borrower Wise Details'!D5,""))</f>
        <v>FN25-26-03394</v>
      </c>
      <c r="K5" s="117">
        <v>2</v>
      </c>
      <c r="L5" s="118">
        <v>37600</v>
      </c>
      <c r="M5" s="118">
        <v>0</v>
      </c>
      <c r="N5" s="118" t="s">
        <v>89</v>
      </c>
      <c r="O5" s="118" t="s">
        <v>90</v>
      </c>
      <c r="P5" s="118" t="s">
        <v>91</v>
      </c>
      <c r="Q5" s="118" t="s">
        <v>307</v>
      </c>
      <c r="R5" s="120" t="str">
        <f>IF('Physical Cash at Safe'!$D$28="Yes",'Physical Cash at Safe'!$A$28,IF('Borrower Wise Details'!F5&lt;&gt;"",'Borrower Wise Details'!F5,""))</f>
        <v>Ritik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SF0080399</v>
      </c>
      <c r="U5" s="121" t="s">
        <v>92</v>
      </c>
      <c r="V5" s="113">
        <v>45816</v>
      </c>
      <c r="W5" s="122" t="str">
        <f>IF('Physical Cash at Safe'!$D$28="Yes","Safe Locker Cash Siphoned Off",IF('Borrower Wise Details'!$P$5&lt;&gt;"",'Borrower Wise Details'!$P$5,""))</f>
        <v>Pre-Closure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3" t="s">
        <v>306</v>
      </c>
      <c r="Z5" s="113">
        <v>46052</v>
      </c>
      <c r="AA5" s="113">
        <v>46054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37600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2240</v>
      </c>
      <c r="AE5" s="102">
        <f>IF(AND(AC5="",AD5=""),"",IF(AD5="",AC5,AC5-IF(ISNUMBER(AD5),AD5,0)))</f>
        <v>35360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46063</v>
      </c>
      <c r="AH5" s="125" t="s">
        <v>304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B4" sqref="B4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93</v>
      </c>
      <c r="B3" s="94"/>
      <c r="C3" s="94"/>
      <c r="D3" s="94"/>
      <c r="E3" s="94"/>
      <c r="F3" s="94"/>
      <c r="G3" s="94"/>
      <c r="H3" s="134" t="s">
        <v>94</v>
      </c>
      <c r="I3" s="134"/>
      <c r="J3" s="134"/>
      <c r="K3" s="134"/>
      <c r="L3" s="134"/>
      <c r="M3" s="134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95</v>
      </c>
      <c r="C4" s="96" t="s">
        <v>96</v>
      </c>
      <c r="D4" s="96" t="s">
        <v>97</v>
      </c>
      <c r="E4" s="96" t="s">
        <v>98</v>
      </c>
      <c r="F4" s="96" t="s">
        <v>99</v>
      </c>
      <c r="G4" s="96" t="s">
        <v>100</v>
      </c>
      <c r="H4" s="96" t="s">
        <v>101</v>
      </c>
      <c r="I4" s="96" t="s">
        <v>102</v>
      </c>
      <c r="J4" s="96" t="s">
        <v>103</v>
      </c>
      <c r="K4" s="96" t="s">
        <v>104</v>
      </c>
      <c r="L4" s="96" t="s">
        <v>105</v>
      </c>
      <c r="M4" s="96" t="s">
        <v>106</v>
      </c>
      <c r="N4" s="96" t="s">
        <v>107</v>
      </c>
      <c r="O4" s="96" t="s">
        <v>108</v>
      </c>
      <c r="P4" s="96" t="s">
        <v>109</v>
      </c>
      <c r="Q4" s="96" t="s">
        <v>110</v>
      </c>
      <c r="R4" s="104" t="s">
        <v>111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Ritik Kumar</v>
      </c>
      <c r="E5" s="98" t="str">
        <f>IF(OR('Fraud Investigation Report'!T5="",'Fraud Investigation Report'!T5=0),"",'Fraud Investigation Report'!T5)</f>
        <v>SF0080399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FN25-26-03394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13440</v>
      </c>
      <c r="J5" s="99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24160</v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37600</v>
      </c>
      <c r="O5" s="99">
        <f>IF('Fraud Investigation Report'!AD5="","",'Fraud Investigation Report'!AD5)</f>
        <v>2240</v>
      </c>
      <c r="P5" s="102">
        <f>IF(AND(N5="",O5=""),"",IF(O5="",N5,N5-IF(ISNUMBER(O5),O5,0)))</f>
        <v>35360</v>
      </c>
      <c r="Q5" s="43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28" sqref="A28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5" t="s">
        <v>52</v>
      </c>
      <c r="B1" s="136"/>
      <c r="C1" s="136"/>
      <c r="D1" s="136"/>
      <c r="E1" s="137"/>
    </row>
    <row r="2" spans="1:5" ht="18.5">
      <c r="A2" s="54"/>
      <c r="B2" s="138" t="s">
        <v>53</v>
      </c>
      <c r="C2" s="138"/>
      <c r="D2" s="138"/>
      <c r="E2" s="55"/>
    </row>
    <row r="3" spans="1:5">
      <c r="A3" s="56" t="s">
        <v>112</v>
      </c>
      <c r="B3" s="56" t="s">
        <v>113</v>
      </c>
      <c r="C3" s="56" t="s">
        <v>114</v>
      </c>
      <c r="D3" s="56" t="s">
        <v>115</v>
      </c>
      <c r="E3" s="56" t="s">
        <v>116</v>
      </c>
    </row>
    <row r="4" spans="1:5" ht="24" customHeight="1">
      <c r="A4" s="57"/>
      <c r="B4" s="44"/>
      <c r="C4" s="44"/>
      <c r="D4" s="44"/>
      <c r="E4" s="44"/>
    </row>
    <row r="5" spans="1:5" ht="35.25" customHeight="1">
      <c r="A5" s="58" t="s">
        <v>117</v>
      </c>
      <c r="B5" s="58" t="s">
        <v>118</v>
      </c>
      <c r="C5" s="58" t="s">
        <v>119</v>
      </c>
      <c r="D5" s="58" t="s">
        <v>120</v>
      </c>
      <c r="E5" s="58" t="s">
        <v>121</v>
      </c>
    </row>
    <row r="6" spans="1:5" ht="25.5" customHeight="1">
      <c r="A6" s="59"/>
      <c r="B6" s="60"/>
      <c r="C6" s="60"/>
      <c r="D6" s="60"/>
      <c r="E6" s="61"/>
    </row>
    <row r="7" spans="1:5" ht="15.5">
      <c r="A7" s="139" t="s">
        <v>122</v>
      </c>
      <c r="B7" s="140"/>
      <c r="C7" s="140"/>
      <c r="D7" s="140"/>
      <c r="E7" s="140"/>
    </row>
    <row r="8" spans="1:5" ht="15" customHeight="1">
      <c r="A8" s="145" t="s">
        <v>123</v>
      </c>
      <c r="B8" s="141" t="s">
        <v>124</v>
      </c>
      <c r="C8" s="142"/>
      <c r="D8" s="143" t="s">
        <v>125</v>
      </c>
      <c r="E8" s="144"/>
    </row>
    <row r="9" spans="1:5">
      <c r="A9" s="146"/>
      <c r="B9" s="62" t="s">
        <v>126</v>
      </c>
      <c r="C9" s="63" t="s">
        <v>127</v>
      </c>
      <c r="D9" s="63" t="s">
        <v>126</v>
      </c>
      <c r="E9" s="63" t="s">
        <v>127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>
      <c r="A18" s="69" t="s">
        <v>128</v>
      </c>
      <c r="B18" s="70"/>
      <c r="C18" s="66">
        <f>B18</f>
        <v>0</v>
      </c>
      <c r="D18" s="70"/>
      <c r="E18" s="71">
        <f>D18</f>
        <v>0</v>
      </c>
    </row>
    <row r="19" spans="1:5">
      <c r="A19" s="72"/>
      <c r="B19" s="73" t="s">
        <v>129</v>
      </c>
      <c r="C19" s="74">
        <f>SUM(C10:C18)</f>
        <v>0</v>
      </c>
      <c r="D19" s="73" t="s">
        <v>129</v>
      </c>
      <c r="E19" s="74">
        <f>SUM(E10:E18)</f>
        <v>0</v>
      </c>
    </row>
    <row r="20" spans="1:5" ht="30" customHeight="1">
      <c r="A20" s="147" t="s">
        <v>130</v>
      </c>
      <c r="B20" s="148"/>
      <c r="C20" s="75"/>
      <c r="D20" s="76" t="s">
        <v>131</v>
      </c>
      <c r="E20" s="77"/>
    </row>
    <row r="21" spans="1:5" ht="30" customHeight="1">
      <c r="A21" s="149" t="s">
        <v>132</v>
      </c>
      <c r="B21" s="150"/>
      <c r="C21" s="77"/>
      <c r="D21" s="76" t="s">
        <v>133</v>
      </c>
      <c r="E21" s="77"/>
    </row>
    <row r="22" spans="1:5" ht="30" customHeight="1">
      <c r="A22" s="149" t="s">
        <v>134</v>
      </c>
      <c r="B22" s="150"/>
      <c r="C22" s="77"/>
      <c r="D22" s="78" t="s">
        <v>135</v>
      </c>
      <c r="E22" s="77"/>
    </row>
    <row r="23" spans="1:5" ht="30" customHeight="1">
      <c r="A23" s="149" t="s">
        <v>136</v>
      </c>
      <c r="B23" s="150"/>
      <c r="C23" s="79">
        <f>(C19+C21)-(E20+E21)-E19</f>
        <v>0</v>
      </c>
      <c r="D23" s="80" t="s">
        <v>137</v>
      </c>
      <c r="E23" s="77"/>
    </row>
    <row r="24" spans="1:5" ht="82.5" customHeight="1">
      <c r="A24" s="76" t="s">
        <v>138</v>
      </c>
      <c r="B24" s="151"/>
      <c r="C24" s="151"/>
      <c r="D24" s="151"/>
      <c r="E24" s="151"/>
    </row>
    <row r="25" spans="1:5" ht="57.75" customHeight="1">
      <c r="A25" s="81" t="s">
        <v>139</v>
      </c>
      <c r="B25" s="152"/>
      <c r="C25" s="152"/>
      <c r="D25" s="152"/>
      <c r="E25" s="152"/>
    </row>
    <row r="26" spans="1:5" ht="20.149999999999999" customHeight="1">
      <c r="A26" s="153" t="s">
        <v>140</v>
      </c>
      <c r="B26" s="153"/>
      <c r="C26" s="153"/>
      <c r="D26" s="153"/>
      <c r="E26" s="153"/>
    </row>
    <row r="27" spans="1:5" ht="27.75" customHeight="1">
      <c r="A27" s="82" t="s">
        <v>141</v>
      </c>
      <c r="B27" s="82" t="s">
        <v>142</v>
      </c>
      <c r="C27" s="82" t="s">
        <v>143</v>
      </c>
      <c r="D27" s="82" t="s">
        <v>144</v>
      </c>
      <c r="E27" s="82" t="s">
        <v>145</v>
      </c>
    </row>
    <row r="28" spans="1:5" ht="30" customHeight="1">
      <c r="A28" s="44"/>
      <c r="B28" s="44"/>
      <c r="C28" s="83"/>
      <c r="D28" s="83"/>
      <c r="E28" s="84"/>
    </row>
    <row r="29" spans="1:5" ht="30" customHeight="1">
      <c r="A29" s="82" t="s">
        <v>146</v>
      </c>
      <c r="B29" s="85" t="s">
        <v>147</v>
      </c>
      <c r="C29" s="82" t="s">
        <v>148</v>
      </c>
      <c r="D29" s="154" t="s">
        <v>149</v>
      </c>
      <c r="E29" s="155"/>
    </row>
    <row r="30" spans="1:5" ht="40" customHeight="1">
      <c r="A30" s="86"/>
      <c r="B30" s="86"/>
      <c r="C30" s="87">
        <f>A30-B30</f>
        <v>0</v>
      </c>
      <c r="D30" s="156"/>
      <c r="E30" s="157"/>
    </row>
    <row r="31" spans="1:5" ht="15" customHeight="1">
      <c r="A31" s="158"/>
      <c r="B31" s="159"/>
      <c r="C31" s="159"/>
      <c r="D31" s="159"/>
      <c r="E31" s="160"/>
    </row>
    <row r="32" spans="1:5" ht="24.75" customHeight="1">
      <c r="A32" s="88" t="s">
        <v>150</v>
      </c>
      <c r="B32" s="14"/>
      <c r="C32" s="88" t="s">
        <v>151</v>
      </c>
      <c r="D32" s="161"/>
      <c r="E32" s="162"/>
    </row>
    <row r="33" spans="1:5" ht="18" customHeight="1">
      <c r="A33" s="88" t="s">
        <v>152</v>
      </c>
      <c r="B33" s="131" t="s">
        <v>153</v>
      </c>
      <c r="C33" s="89" t="s">
        <v>154</v>
      </c>
      <c r="D33" s="163" t="s">
        <v>153</v>
      </c>
      <c r="E33" s="164"/>
    </row>
    <row r="34" spans="1:5" ht="26">
      <c r="A34" s="89" t="s">
        <v>155</v>
      </c>
      <c r="B34" s="14"/>
      <c r="C34" s="89" t="s">
        <v>156</v>
      </c>
      <c r="D34" s="165"/>
      <c r="E34" s="166"/>
    </row>
    <row r="35" spans="1:5" ht="26">
      <c r="A35" s="89" t="s">
        <v>157</v>
      </c>
      <c r="B35" s="14"/>
      <c r="C35" s="89" t="s">
        <v>158</v>
      </c>
      <c r="D35" s="165"/>
      <c r="E35" s="166"/>
    </row>
    <row r="36" spans="1:5" ht="25.5" customHeight="1">
      <c r="A36" s="89" t="s">
        <v>159</v>
      </c>
      <c r="B36" s="14"/>
      <c r="C36" s="89" t="s">
        <v>160</v>
      </c>
      <c r="D36" s="167"/>
      <c r="E36" s="16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6" sqref="Q6"/>
    </sheetView>
  </sheetViews>
  <sheetFormatPr defaultColWidth="0" defaultRowHeight="13" zeroHeight="1"/>
  <cols>
    <col min="1" max="1" width="8.81640625" style="31" customWidth="1"/>
    <col min="2" max="2" width="13.1796875" style="31" customWidth="1"/>
    <col min="3" max="3" width="18.81640625" style="31" customWidth="1"/>
    <col min="4" max="4" width="16.453125" style="31" customWidth="1"/>
    <col min="5" max="5" width="14.90625" style="31" customWidth="1"/>
    <col min="6" max="6" width="20.3632812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161</v>
      </c>
      <c r="E3" s="36" t="s">
        <v>162</v>
      </c>
      <c r="F3" s="36" t="s">
        <v>163</v>
      </c>
      <c r="U3" s="36" t="s">
        <v>162</v>
      </c>
      <c r="V3" s="36" t="s">
        <v>163</v>
      </c>
    </row>
    <row r="4" spans="1:23" ht="42.75" customHeight="1">
      <c r="A4" s="37" t="s">
        <v>55</v>
      </c>
      <c r="B4" s="38" t="s">
        <v>164</v>
      </c>
      <c r="C4" s="38" t="s">
        <v>96</v>
      </c>
      <c r="D4" s="38" t="s">
        <v>165</v>
      </c>
      <c r="E4" s="38" t="s">
        <v>166</v>
      </c>
      <c r="F4" s="38" t="s">
        <v>167</v>
      </c>
      <c r="G4" s="38" t="s">
        <v>168</v>
      </c>
      <c r="H4" s="38" t="s">
        <v>169</v>
      </c>
      <c r="I4" s="38" t="s">
        <v>170</v>
      </c>
      <c r="J4" s="38" t="s">
        <v>171</v>
      </c>
      <c r="K4" s="38" t="s">
        <v>172</v>
      </c>
      <c r="L4" s="38" t="s">
        <v>173</v>
      </c>
      <c r="M4" s="45" t="s">
        <v>174</v>
      </c>
      <c r="N4" s="38" t="s">
        <v>175</v>
      </c>
      <c r="O4" s="38" t="s">
        <v>176</v>
      </c>
      <c r="P4" s="38" t="s">
        <v>177</v>
      </c>
      <c r="Q4" s="38" t="s">
        <v>178</v>
      </c>
      <c r="R4" s="38" t="s">
        <v>179</v>
      </c>
      <c r="S4" s="38" t="s">
        <v>180</v>
      </c>
      <c r="T4" s="38" t="s">
        <v>181</v>
      </c>
      <c r="U4" s="38" t="s">
        <v>182</v>
      </c>
      <c r="V4" s="38" t="s">
        <v>8</v>
      </c>
      <c r="W4" s="38" t="s">
        <v>183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132" t="s">
        <v>299</v>
      </c>
      <c r="E5" s="42">
        <v>46052</v>
      </c>
      <c r="F5" s="14" t="s">
        <v>184</v>
      </c>
      <c r="G5" s="43" t="s">
        <v>185</v>
      </c>
      <c r="H5" s="133" t="s">
        <v>300</v>
      </c>
      <c r="I5" s="13" t="s">
        <v>186</v>
      </c>
      <c r="J5" s="13" t="s">
        <v>187</v>
      </c>
      <c r="K5" s="13" t="s">
        <v>188</v>
      </c>
      <c r="L5" s="13">
        <v>357013367</v>
      </c>
      <c r="M5" s="13" t="s">
        <v>189</v>
      </c>
      <c r="N5" s="15">
        <v>42000</v>
      </c>
      <c r="O5" s="15">
        <v>2240</v>
      </c>
      <c r="P5" s="46" t="s">
        <v>17</v>
      </c>
      <c r="Q5" s="50">
        <v>45870</v>
      </c>
      <c r="R5" s="49">
        <v>24160</v>
      </c>
      <c r="S5" s="49">
        <v>2240</v>
      </c>
      <c r="T5" s="49">
        <v>0</v>
      </c>
      <c r="U5" s="51">
        <f t="shared" ref="U5" si="0">IF(AND(ISBLANK(R5),ISBLANK(S5),ISBLANK(T5)),"",R5-(S5+T5))</f>
        <v>21920</v>
      </c>
      <c r="V5" s="28" t="s">
        <v>7</v>
      </c>
      <c r="W5" s="29" t="s">
        <v>190</v>
      </c>
    </row>
    <row r="6" spans="1:23" ht="2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4" t="s">
        <v>299</v>
      </c>
      <c r="E6" s="42">
        <v>46052</v>
      </c>
      <c r="F6" s="14" t="s">
        <v>184</v>
      </c>
      <c r="G6" s="43" t="s">
        <v>185</v>
      </c>
      <c r="H6" s="43" t="s">
        <v>300</v>
      </c>
      <c r="I6" s="47" t="s">
        <v>285</v>
      </c>
      <c r="J6" s="47" t="s">
        <v>287</v>
      </c>
      <c r="K6" s="47" t="s">
        <v>289</v>
      </c>
      <c r="L6" s="48">
        <v>354432986</v>
      </c>
      <c r="M6" s="42" t="s">
        <v>291</v>
      </c>
      <c r="N6" s="49">
        <v>42000</v>
      </c>
      <c r="O6" s="49">
        <v>2240</v>
      </c>
      <c r="P6" s="46" t="s">
        <v>9</v>
      </c>
      <c r="Q6" s="50">
        <v>45870</v>
      </c>
      <c r="R6" s="49">
        <v>2240</v>
      </c>
      <c r="S6" s="49">
        <v>0</v>
      </c>
      <c r="T6" s="49">
        <v>0</v>
      </c>
      <c r="U6" s="51">
        <f t="shared" ref="U6:U69" si="1">IF(AND(ISBLANK(R6),ISBLANK(S6),ISBLANK(T6)),"",R6-(S6+T6))</f>
        <v>2240</v>
      </c>
      <c r="V6" s="28" t="s">
        <v>7</v>
      </c>
      <c r="W6" s="52" t="s">
        <v>302</v>
      </c>
    </row>
    <row r="7" spans="1:23" ht="2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4" t="s">
        <v>299</v>
      </c>
      <c r="E7" s="42">
        <v>46052</v>
      </c>
      <c r="F7" s="14" t="s">
        <v>184</v>
      </c>
      <c r="G7" s="43" t="s">
        <v>185</v>
      </c>
      <c r="H7" s="43" t="s">
        <v>300</v>
      </c>
      <c r="I7" s="47" t="s">
        <v>285</v>
      </c>
      <c r="J7" s="47" t="s">
        <v>287</v>
      </c>
      <c r="K7" s="47" t="s">
        <v>289</v>
      </c>
      <c r="L7" s="48">
        <v>354432986</v>
      </c>
      <c r="M7" s="42" t="s">
        <v>291</v>
      </c>
      <c r="N7" s="49">
        <v>42000</v>
      </c>
      <c r="O7" s="49">
        <v>2240</v>
      </c>
      <c r="P7" s="46" t="s">
        <v>9</v>
      </c>
      <c r="Q7" s="50">
        <v>45870</v>
      </c>
      <c r="R7" s="49">
        <v>2240</v>
      </c>
      <c r="S7" s="49">
        <v>0</v>
      </c>
      <c r="T7" s="49">
        <v>0</v>
      </c>
      <c r="U7" s="51">
        <f t="shared" si="1"/>
        <v>2240</v>
      </c>
      <c r="V7" s="28" t="s">
        <v>7</v>
      </c>
      <c r="W7" s="52" t="s">
        <v>302</v>
      </c>
    </row>
    <row r="8" spans="1:23" ht="2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4" t="s">
        <v>299</v>
      </c>
      <c r="E8" s="42">
        <v>46052</v>
      </c>
      <c r="F8" s="14" t="s">
        <v>184</v>
      </c>
      <c r="G8" s="43" t="s">
        <v>185</v>
      </c>
      <c r="H8" s="43" t="s">
        <v>300</v>
      </c>
      <c r="I8" s="47" t="s">
        <v>285</v>
      </c>
      <c r="J8" s="47" t="s">
        <v>287</v>
      </c>
      <c r="K8" s="47" t="s">
        <v>289</v>
      </c>
      <c r="L8" s="48">
        <v>354432986</v>
      </c>
      <c r="M8" s="42" t="s">
        <v>291</v>
      </c>
      <c r="N8" s="49">
        <v>42000</v>
      </c>
      <c r="O8" s="49">
        <v>2240</v>
      </c>
      <c r="P8" s="46" t="s">
        <v>9</v>
      </c>
      <c r="Q8" s="50">
        <v>45870</v>
      </c>
      <c r="R8" s="49">
        <v>2240</v>
      </c>
      <c r="S8" s="49">
        <v>0</v>
      </c>
      <c r="T8" s="49">
        <v>0</v>
      </c>
      <c r="U8" s="51">
        <f t="shared" si="1"/>
        <v>2240</v>
      </c>
      <c r="V8" s="28" t="s">
        <v>301</v>
      </c>
      <c r="W8" s="52" t="s">
        <v>303</v>
      </c>
    </row>
    <row r="9" spans="1:23" ht="2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4" t="s">
        <v>299</v>
      </c>
      <c r="E9" s="42">
        <v>46052</v>
      </c>
      <c r="F9" s="14" t="s">
        <v>184</v>
      </c>
      <c r="G9" s="43" t="s">
        <v>185</v>
      </c>
      <c r="H9" s="43" t="s">
        <v>300</v>
      </c>
      <c r="I9" s="47" t="s">
        <v>285</v>
      </c>
      <c r="J9" s="47" t="s">
        <v>287</v>
      </c>
      <c r="K9" s="47" t="s">
        <v>289</v>
      </c>
      <c r="L9" s="48">
        <v>354432986</v>
      </c>
      <c r="M9" s="42" t="s">
        <v>291</v>
      </c>
      <c r="N9" s="49">
        <v>42000</v>
      </c>
      <c r="O9" s="49">
        <v>2240</v>
      </c>
      <c r="P9" s="46" t="s">
        <v>9</v>
      </c>
      <c r="Q9" s="50">
        <v>45870</v>
      </c>
      <c r="R9" s="49">
        <v>2240</v>
      </c>
      <c r="S9" s="49">
        <v>0</v>
      </c>
      <c r="T9" s="49">
        <v>0</v>
      </c>
      <c r="U9" s="51">
        <f t="shared" si="1"/>
        <v>2240</v>
      </c>
      <c r="V9" s="28" t="s">
        <v>301</v>
      </c>
      <c r="W9" s="52" t="s">
        <v>303</v>
      </c>
    </row>
    <row r="10" spans="1:23" ht="2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4" t="s">
        <v>299</v>
      </c>
      <c r="E10" s="42">
        <v>46052</v>
      </c>
      <c r="F10" s="14" t="s">
        <v>184</v>
      </c>
      <c r="G10" s="43" t="s">
        <v>185</v>
      </c>
      <c r="H10" s="43" t="s">
        <v>300</v>
      </c>
      <c r="I10" s="47" t="s">
        <v>285</v>
      </c>
      <c r="J10" s="47" t="s">
        <v>287</v>
      </c>
      <c r="K10" s="47" t="s">
        <v>289</v>
      </c>
      <c r="L10" s="48">
        <v>354432986</v>
      </c>
      <c r="M10" s="42" t="s">
        <v>291</v>
      </c>
      <c r="N10" s="49">
        <v>42000</v>
      </c>
      <c r="O10" s="49">
        <v>2240</v>
      </c>
      <c r="P10" s="46" t="s">
        <v>9</v>
      </c>
      <c r="Q10" s="50">
        <v>45870</v>
      </c>
      <c r="R10" s="49">
        <v>2240</v>
      </c>
      <c r="S10" s="49">
        <v>0</v>
      </c>
      <c r="T10" s="49">
        <v>0</v>
      </c>
      <c r="U10" s="51">
        <f t="shared" si="1"/>
        <v>2240</v>
      </c>
      <c r="V10" s="28" t="s">
        <v>7</v>
      </c>
      <c r="W10" s="52" t="s">
        <v>302</v>
      </c>
    </row>
    <row r="11" spans="1:23" ht="2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4" t="s">
        <v>299</v>
      </c>
      <c r="E11" s="42">
        <v>46052</v>
      </c>
      <c r="F11" s="14" t="s">
        <v>184</v>
      </c>
      <c r="G11" s="43" t="s">
        <v>185</v>
      </c>
      <c r="H11" s="43" t="s">
        <v>300</v>
      </c>
      <c r="I11" s="47" t="s">
        <v>285</v>
      </c>
      <c r="J11" s="47" t="s">
        <v>287</v>
      </c>
      <c r="K11" s="47" t="s">
        <v>289</v>
      </c>
      <c r="L11" s="48">
        <v>354432986</v>
      </c>
      <c r="M11" s="42" t="s">
        <v>291</v>
      </c>
      <c r="N11" s="49">
        <v>42000</v>
      </c>
      <c r="O11" s="49">
        <v>2240</v>
      </c>
      <c r="P11" s="46" t="s">
        <v>9</v>
      </c>
      <c r="Q11" s="50">
        <v>45870</v>
      </c>
      <c r="R11" s="49">
        <v>2240</v>
      </c>
      <c r="S11" s="49">
        <v>0</v>
      </c>
      <c r="T11" s="49">
        <v>0</v>
      </c>
      <c r="U11" s="51">
        <f t="shared" si="1"/>
        <v>2240</v>
      </c>
      <c r="V11" s="28" t="s">
        <v>7</v>
      </c>
      <c r="W11" s="52" t="s">
        <v>302</v>
      </c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4" t="str">
        <f t="shared" ref="D12:D70" si="4">IF(J12&lt;&gt;"",$D$5,"")</f>
        <v/>
      </c>
      <c r="E12" s="42"/>
      <c r="F12" s="14" t="str">
        <f t="shared" ref="F12:F70" si="5">IF(J12&lt;&gt;"",$F$5,"")</f>
        <v/>
      </c>
      <c r="G12" s="43" t="str">
        <f t="shared" ref="G12:G70" si="6">IF(J12&lt;&gt;"",$G$5,"")</f>
        <v/>
      </c>
      <c r="H12" s="43" t="str">
        <f t="shared" ref="H12:H70" si="7">IF(J12&lt;&gt;"",$H$5,"")</f>
        <v/>
      </c>
      <c r="I12" s="47"/>
      <c r="J12" s="47"/>
      <c r="K12" s="47"/>
      <c r="L12" s="48"/>
      <c r="M12" s="42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4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4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4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4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4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4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4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4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4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4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4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4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4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4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4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4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4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4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4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4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4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4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4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4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4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4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4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4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4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4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4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4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4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4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4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4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4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4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4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4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4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4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4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4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4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4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4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4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4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4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4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4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4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4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4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4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4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4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4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4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4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4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4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4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4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4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4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4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4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4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4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4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4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4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4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4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4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4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4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4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4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4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4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4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4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4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4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4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4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4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4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4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4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4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4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4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4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4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4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4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4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4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4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4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4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4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4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4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4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4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4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4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4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4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4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4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4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4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4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4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4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4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4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4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4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4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4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4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4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4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4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4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4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4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4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4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4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4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4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4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4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4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4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4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4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4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4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4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4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4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4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4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4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4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4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4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4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4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4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4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4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4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4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4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4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4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4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4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4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4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4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4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4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4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4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4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4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4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4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4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4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4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4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4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4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4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4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4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4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4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4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4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4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4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4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4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4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4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4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4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4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4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4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4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4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4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4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4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4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4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4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4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4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4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4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4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4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4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4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4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4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4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4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4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4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4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4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4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4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4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4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4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4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4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4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4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4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4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4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4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4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4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4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4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4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4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4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4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4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4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4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4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4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4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4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4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4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4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4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4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4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4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4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4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4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4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4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4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4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4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4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4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4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4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4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4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4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4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4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4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4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4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4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4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4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4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4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4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4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4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4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4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4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4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4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4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4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4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4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4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4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4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4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4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4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4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4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4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4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4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4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4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4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4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4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4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4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4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4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4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4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4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4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4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4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4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4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4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4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4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4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4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4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4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4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4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4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4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4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4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4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4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4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4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4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4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4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4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4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4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4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4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4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4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4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4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4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4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4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4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4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4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4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4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4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4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4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4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4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4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4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4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4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4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4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4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4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4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4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4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4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4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4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4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4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4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4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4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4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4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4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4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4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4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4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4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4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4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4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4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4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4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4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4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4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4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4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4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4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4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4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4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4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4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4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4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4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4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4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4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4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4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4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4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4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4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4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4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4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4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4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4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4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4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4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4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4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4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4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4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4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4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4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4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4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4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4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4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4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4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4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4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4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4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4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4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4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4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4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4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4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4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4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4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4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4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4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4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4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4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4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4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4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4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4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4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4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4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4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4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4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4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4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4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4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4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4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4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4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4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4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4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4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4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4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4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4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4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4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4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4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4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4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4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4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4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4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4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4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4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4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4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4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4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4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4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4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4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4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4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4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4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4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4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4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4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4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4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4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4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4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4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4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4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4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4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4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4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4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4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4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4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4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4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4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4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4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4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4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4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4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4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4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4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4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4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4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4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4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4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4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4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4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4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4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4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4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4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4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4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4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4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4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4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4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4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4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4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4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4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4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4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4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4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4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4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4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4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4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4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4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4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4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4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4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4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4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4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4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4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4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4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4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4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4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4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4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4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4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4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4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4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4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4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4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4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4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4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4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4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4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4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4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4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4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4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4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4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4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4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4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4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4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4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4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4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4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4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4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4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4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4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4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4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4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4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4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4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4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4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4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4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4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4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4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4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4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4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4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4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4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4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4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4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4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4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4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4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4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4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4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4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4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4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4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4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4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4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4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4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4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4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4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4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4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4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4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4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4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4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4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4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4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4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4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4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4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4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4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4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4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4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4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4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4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4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4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4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4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4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4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4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4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4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4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4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4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4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4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4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4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4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4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4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4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4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4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4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4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4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4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4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4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4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4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4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4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4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4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4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4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4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4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4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4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4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4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4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4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4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4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4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4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4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4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4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4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4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4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4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4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4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4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4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4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4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4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4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4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4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4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4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4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4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4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4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4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4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4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4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4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4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4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4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4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4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4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4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4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4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4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4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4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4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4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4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4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4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4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4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4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4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4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4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4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4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4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4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4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4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4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4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4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4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4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4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4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4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4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4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4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4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4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4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4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4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4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4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4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4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4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4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4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4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4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4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4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4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4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4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4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4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4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4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4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4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4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4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4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4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4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4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4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4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4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4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4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4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4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4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4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4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4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4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4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4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4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4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4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4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4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4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4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4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4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4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4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4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4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4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4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4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4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4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4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4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4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4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4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4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4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4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4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4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4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4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4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4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4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4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4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4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4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4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4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4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4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4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4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4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4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4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4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4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4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4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4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4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4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4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4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4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4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4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4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4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4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4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4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4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4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4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4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4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4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4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4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4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4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4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4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4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4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4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4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4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4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4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4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4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4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4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4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4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4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4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4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4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4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4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4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4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4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4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4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4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4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4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4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4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4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4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4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4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4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4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4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4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4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4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4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4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4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4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4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4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4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4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4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4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4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4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I5" activePane="bottomRight" state="frozen"/>
      <selection pane="topRight"/>
      <selection pane="bottomLeft"/>
      <selection pane="bottomRight" activeCell="BQ6" sqref="BQ6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12.906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19.45312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191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192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193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162</v>
      </c>
      <c r="BH3" s="19" t="s">
        <v>194</v>
      </c>
      <c r="BI3" s="10"/>
      <c r="BJ3" s="10"/>
      <c r="BK3" s="10"/>
      <c r="BL3" s="18"/>
      <c r="BM3" s="25"/>
      <c r="BN3" s="10"/>
      <c r="BO3" s="10"/>
      <c r="BP3" s="10"/>
      <c r="BQ3" s="19" t="s">
        <v>162</v>
      </c>
      <c r="BR3" s="19" t="s">
        <v>194</v>
      </c>
    </row>
    <row r="4" spans="1:70" ht="78">
      <c r="A4" s="11" t="s">
        <v>195</v>
      </c>
      <c r="B4" s="11" t="s">
        <v>196</v>
      </c>
      <c r="C4" s="11" t="s">
        <v>117</v>
      </c>
      <c r="D4" s="11" t="s">
        <v>116</v>
      </c>
      <c r="E4" s="11" t="s">
        <v>115</v>
      </c>
      <c r="F4" s="11" t="s">
        <v>197</v>
      </c>
      <c r="G4" s="11" t="s">
        <v>112</v>
      </c>
      <c r="H4" s="11" t="s">
        <v>198</v>
      </c>
      <c r="I4" s="11" t="s">
        <v>199</v>
      </c>
      <c r="J4" s="11" t="s">
        <v>200</v>
      </c>
      <c r="K4" s="11" t="s">
        <v>201</v>
      </c>
      <c r="L4" s="11" t="s">
        <v>202</v>
      </c>
      <c r="M4" s="11" t="s">
        <v>203</v>
      </c>
      <c r="N4" s="11" t="s">
        <v>204</v>
      </c>
      <c r="O4" s="11" t="s">
        <v>170</v>
      </c>
      <c r="P4" s="11" t="s">
        <v>205</v>
      </c>
      <c r="Q4" s="11" t="s">
        <v>206</v>
      </c>
      <c r="R4" s="11" t="s">
        <v>207</v>
      </c>
      <c r="S4" s="11" t="s">
        <v>208</v>
      </c>
      <c r="T4" s="11" t="s">
        <v>209</v>
      </c>
      <c r="U4" s="11" t="s">
        <v>210</v>
      </c>
      <c r="V4" s="11" t="s">
        <v>211</v>
      </c>
      <c r="W4" s="11" t="s">
        <v>212</v>
      </c>
      <c r="X4" s="11" t="s">
        <v>213</v>
      </c>
      <c r="Y4" s="11" t="s">
        <v>214</v>
      </c>
      <c r="Z4" s="11" t="s">
        <v>215</v>
      </c>
      <c r="AA4" s="11" t="s">
        <v>216</v>
      </c>
      <c r="AB4" s="11" t="s">
        <v>217</v>
      </c>
      <c r="AC4" s="11" t="s">
        <v>218</v>
      </c>
      <c r="AD4" s="11" t="s">
        <v>219</v>
      </c>
      <c r="AE4" s="11" t="s">
        <v>220</v>
      </c>
      <c r="AF4" s="11" t="s">
        <v>221</v>
      </c>
      <c r="AG4" s="11" t="s">
        <v>222</v>
      </c>
      <c r="AH4" s="11" t="s">
        <v>223</v>
      </c>
      <c r="AI4" s="11" t="s">
        <v>224</v>
      </c>
      <c r="AJ4" s="11" t="s">
        <v>225</v>
      </c>
      <c r="AK4" s="11" t="s">
        <v>226</v>
      </c>
      <c r="AL4" s="11" t="s">
        <v>227</v>
      </c>
      <c r="AM4" s="11" t="s">
        <v>228</v>
      </c>
      <c r="AN4" s="11" t="s">
        <v>229</v>
      </c>
      <c r="AO4" s="11" t="s">
        <v>230</v>
      </c>
      <c r="AP4" s="11" t="s">
        <v>231</v>
      </c>
      <c r="AQ4" s="11" t="s">
        <v>232</v>
      </c>
      <c r="AR4" s="11" t="s">
        <v>233</v>
      </c>
      <c r="AS4" s="11" t="s">
        <v>234</v>
      </c>
      <c r="AT4" s="11" t="s">
        <v>235</v>
      </c>
      <c r="AU4" s="11" t="s">
        <v>236</v>
      </c>
      <c r="AV4" s="11" t="s">
        <v>237</v>
      </c>
      <c r="AW4" s="11" t="s">
        <v>238</v>
      </c>
      <c r="AX4" s="11" t="s">
        <v>239</v>
      </c>
      <c r="AY4" s="11" t="s">
        <v>240</v>
      </c>
      <c r="AZ4" s="11" t="s">
        <v>241</v>
      </c>
      <c r="BA4" s="11" t="s">
        <v>242</v>
      </c>
      <c r="BB4" s="11" t="s">
        <v>243</v>
      </c>
      <c r="BC4" s="11" t="s">
        <v>244</v>
      </c>
      <c r="BD4" s="11" t="s">
        <v>245</v>
      </c>
      <c r="BE4" s="11" t="s">
        <v>246</v>
      </c>
      <c r="BF4" s="11" t="s">
        <v>247</v>
      </c>
      <c r="BG4" s="20" t="s">
        <v>248</v>
      </c>
      <c r="BH4" s="21" t="s">
        <v>249</v>
      </c>
      <c r="BI4" s="21" t="s">
        <v>250</v>
      </c>
      <c r="BJ4" s="21" t="s">
        <v>251</v>
      </c>
      <c r="BK4" s="21" t="s">
        <v>252</v>
      </c>
      <c r="BL4" s="22" t="s">
        <v>253</v>
      </c>
      <c r="BM4" s="21" t="s">
        <v>254</v>
      </c>
      <c r="BN4" s="21" t="s">
        <v>255</v>
      </c>
      <c r="BO4" s="21" t="s">
        <v>256</v>
      </c>
      <c r="BP4" s="21" t="s">
        <v>257</v>
      </c>
      <c r="BQ4" s="21" t="s">
        <v>258</v>
      </c>
      <c r="BR4" s="21" t="s">
        <v>259</v>
      </c>
    </row>
    <row r="5" spans="1:70" s="1" customFormat="1" ht="15" customHeight="1">
      <c r="A5" s="12">
        <v>1</v>
      </c>
      <c r="B5" s="13" t="s">
        <v>260</v>
      </c>
      <c r="C5" s="13" t="s">
        <v>261</v>
      </c>
      <c r="D5" s="13" t="s">
        <v>262</v>
      </c>
      <c r="E5" s="13" t="s">
        <v>263</v>
      </c>
      <c r="F5" s="13" t="s">
        <v>263</v>
      </c>
      <c r="G5" s="13" t="s">
        <v>264</v>
      </c>
      <c r="H5" s="13" t="s">
        <v>265</v>
      </c>
      <c r="I5" s="13">
        <v>169100</v>
      </c>
      <c r="J5" s="13" t="s">
        <v>266</v>
      </c>
      <c r="K5" s="13">
        <v>169100</v>
      </c>
      <c r="L5" s="13" t="s">
        <v>267</v>
      </c>
      <c r="M5" s="13" t="s">
        <v>268</v>
      </c>
      <c r="N5" s="13">
        <v>494544</v>
      </c>
      <c r="O5" s="13" t="s">
        <v>186</v>
      </c>
      <c r="P5" s="13">
        <v>838699</v>
      </c>
      <c r="Q5" s="13" t="s">
        <v>269</v>
      </c>
      <c r="R5" s="13" t="s">
        <v>270</v>
      </c>
      <c r="S5" s="13" t="s">
        <v>187</v>
      </c>
      <c r="T5" s="13" t="s">
        <v>187</v>
      </c>
      <c r="U5" s="13" t="s">
        <v>271</v>
      </c>
      <c r="V5" s="13" t="s">
        <v>272</v>
      </c>
      <c r="W5" s="13">
        <v>0</v>
      </c>
      <c r="X5" s="13" t="s">
        <v>273</v>
      </c>
      <c r="Y5" s="13">
        <v>357013367</v>
      </c>
      <c r="Z5" s="13" t="s">
        <v>188</v>
      </c>
      <c r="AA5" s="13" t="s">
        <v>189</v>
      </c>
      <c r="AB5" s="15">
        <v>42000</v>
      </c>
      <c r="AC5" s="13" t="s">
        <v>274</v>
      </c>
      <c r="AD5" s="13">
        <v>24</v>
      </c>
      <c r="AE5" s="13" t="s">
        <v>275</v>
      </c>
      <c r="AF5" s="13" t="s">
        <v>276</v>
      </c>
      <c r="AG5" s="13" t="s">
        <v>277</v>
      </c>
      <c r="AH5" s="13" t="s">
        <v>278</v>
      </c>
      <c r="AI5" s="13" t="s">
        <v>279</v>
      </c>
      <c r="AJ5" s="15">
        <v>2240</v>
      </c>
      <c r="AK5" s="15">
        <v>2240</v>
      </c>
      <c r="AL5" s="13" t="s">
        <v>280</v>
      </c>
      <c r="AM5" s="15">
        <v>11442.46</v>
      </c>
      <c r="AN5" s="15">
        <v>6477.54</v>
      </c>
      <c r="AO5" s="15">
        <v>17920</v>
      </c>
      <c r="AP5" s="15">
        <v>30557.54</v>
      </c>
      <c r="AQ5" s="15">
        <v>5715.46</v>
      </c>
      <c r="AR5" s="15">
        <v>36273</v>
      </c>
      <c r="AS5" s="15">
        <v>19626.73</v>
      </c>
      <c r="AT5" s="15">
        <v>5013.2700000000004</v>
      </c>
      <c r="AU5" s="15">
        <v>24640</v>
      </c>
      <c r="AV5" s="13">
        <v>19</v>
      </c>
      <c r="AW5" s="13" t="s">
        <v>153</v>
      </c>
      <c r="AX5" s="13" t="s">
        <v>153</v>
      </c>
      <c r="AY5" s="13" t="s">
        <v>153</v>
      </c>
      <c r="AZ5" s="13" t="s">
        <v>153</v>
      </c>
      <c r="BA5" s="13" t="s">
        <v>153</v>
      </c>
      <c r="BB5" s="13" t="s">
        <v>281</v>
      </c>
      <c r="BC5" s="13" t="s">
        <v>153</v>
      </c>
      <c r="BD5" s="13" t="s">
        <v>153</v>
      </c>
      <c r="BE5" s="15">
        <v>0</v>
      </c>
      <c r="BF5" s="13" t="s">
        <v>187</v>
      </c>
      <c r="BG5" s="13" t="s">
        <v>282</v>
      </c>
      <c r="BH5" s="23" t="s">
        <v>283</v>
      </c>
      <c r="BI5" s="14" t="s">
        <v>10</v>
      </c>
      <c r="BJ5" s="24">
        <v>46052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24160</v>
      </c>
      <c r="BQ5" s="28" t="s">
        <v>7</v>
      </c>
      <c r="BR5" s="29" t="s">
        <v>190</v>
      </c>
    </row>
    <row r="6" spans="1:70" s="1" customFormat="1" ht="15" customHeight="1">
      <c r="A6" s="12">
        <v>2</v>
      </c>
      <c r="B6" s="13" t="s">
        <v>260</v>
      </c>
      <c r="C6" s="13" t="s">
        <v>261</v>
      </c>
      <c r="D6" s="13" t="s">
        <v>262</v>
      </c>
      <c r="E6" s="13" t="s">
        <v>263</v>
      </c>
      <c r="F6" s="13" t="s">
        <v>263</v>
      </c>
      <c r="G6" s="13" t="s">
        <v>264</v>
      </c>
      <c r="H6" s="13" t="s">
        <v>265</v>
      </c>
      <c r="I6" s="13">
        <v>18692</v>
      </c>
      <c r="J6" s="13" t="s">
        <v>284</v>
      </c>
      <c r="K6" s="13">
        <v>18692</v>
      </c>
      <c r="L6" s="13" t="s">
        <v>267</v>
      </c>
      <c r="M6" s="13" t="s">
        <v>268</v>
      </c>
      <c r="N6" s="13">
        <v>26440</v>
      </c>
      <c r="O6" s="13" t="s">
        <v>285</v>
      </c>
      <c r="P6" s="13">
        <v>710210</v>
      </c>
      <c r="Q6" s="13" t="s">
        <v>286</v>
      </c>
      <c r="R6" s="13" t="s">
        <v>270</v>
      </c>
      <c r="S6" s="13" t="s">
        <v>287</v>
      </c>
      <c r="T6" s="13" t="s">
        <v>287</v>
      </c>
      <c r="U6" s="13" t="s">
        <v>288</v>
      </c>
      <c r="V6" s="13" t="s">
        <v>272</v>
      </c>
      <c r="W6" s="13">
        <v>541</v>
      </c>
      <c r="X6" s="13" t="s">
        <v>273</v>
      </c>
      <c r="Y6" s="13">
        <v>354432986</v>
      </c>
      <c r="Z6" s="13" t="s">
        <v>289</v>
      </c>
      <c r="AA6" s="13" t="s">
        <v>291</v>
      </c>
      <c r="AB6" s="15">
        <v>42000</v>
      </c>
      <c r="AC6" s="13" t="s">
        <v>292</v>
      </c>
      <c r="AD6" s="13">
        <v>24</v>
      </c>
      <c r="AE6" s="13" t="s">
        <v>293</v>
      </c>
      <c r="AF6" s="13" t="s">
        <v>294</v>
      </c>
      <c r="AG6" s="13" t="s">
        <v>295</v>
      </c>
      <c r="AH6" s="13" t="s">
        <v>296</v>
      </c>
      <c r="AI6" s="13" t="s">
        <v>297</v>
      </c>
      <c r="AJ6" s="15">
        <v>2240</v>
      </c>
      <c r="AK6" s="15">
        <v>2240</v>
      </c>
      <c r="AL6" s="13" t="s">
        <v>298</v>
      </c>
      <c r="AM6" s="15">
        <v>14746.04</v>
      </c>
      <c r="AN6" s="15">
        <v>7653.96</v>
      </c>
      <c r="AO6" s="15">
        <v>22400</v>
      </c>
      <c r="AP6" s="15">
        <v>27253.96</v>
      </c>
      <c r="AQ6" s="15">
        <v>4486.04</v>
      </c>
      <c r="AR6" s="15">
        <v>31740</v>
      </c>
      <c r="AS6" s="15">
        <v>27253.96</v>
      </c>
      <c r="AT6" s="15">
        <v>4486.04</v>
      </c>
      <c r="AU6" s="15">
        <v>31740</v>
      </c>
      <c r="AV6" s="13">
        <v>24</v>
      </c>
      <c r="AW6" s="13"/>
      <c r="AX6" s="13"/>
      <c r="AY6" s="13"/>
      <c r="AZ6" s="13"/>
      <c r="BA6" s="13"/>
      <c r="BB6" s="13" t="s">
        <v>281</v>
      </c>
      <c r="BC6" s="13"/>
      <c r="BD6" s="13"/>
      <c r="BE6" s="15">
        <v>0</v>
      </c>
      <c r="BF6" s="13" t="s">
        <v>287</v>
      </c>
      <c r="BG6" s="13" t="s">
        <v>290</v>
      </c>
      <c r="BH6" s="23" t="s">
        <v>283</v>
      </c>
      <c r="BI6" s="14" t="s">
        <v>10</v>
      </c>
      <c r="BJ6" s="24">
        <v>46052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2026-02-10T09:52:39Z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